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tabRatio="369" activeTab="0"/>
  </bookViews>
  <sheets>
    <sheet name="Add budget" sheetId="1" r:id="rId1"/>
    <sheet name="Appendix B revised" sheetId="2" state="hidden" r:id="rId2"/>
  </sheets>
  <definedNames>
    <definedName name="_xlnm._FilterDatabase" localSheetId="0" hidden="1">'Add budget'!$B$3:$H$54</definedName>
  </definedNames>
  <calcPr fullCalcOnLoad="1"/>
</workbook>
</file>

<file path=xl/sharedStrings.xml><?xml version="1.0" encoding="utf-8"?>
<sst xmlns="http://schemas.openxmlformats.org/spreadsheetml/2006/main" count="147" uniqueCount="65">
  <si>
    <t>SCHOOL</t>
  </si>
  <si>
    <t>RAG 
STATUS</t>
  </si>
  <si>
    <t>BALANCE B/F Actuals  Balance  01/04/18 Reported to DFE</t>
  </si>
  <si>
    <t>INCREASE / DECREASE IN BALANCES</t>
  </si>
  <si>
    <t>EXCESS OVER ESFA GUIDE</t>
  </si>
  <si>
    <t>Dorothy Gardner</t>
  </si>
  <si>
    <t xml:space="preserve">Green </t>
  </si>
  <si>
    <t>Mary Patterson</t>
  </si>
  <si>
    <t>Portman</t>
  </si>
  <si>
    <t xml:space="preserve">Red </t>
  </si>
  <si>
    <t>Tachbrook</t>
  </si>
  <si>
    <t>NURSERY SCHOOLS</t>
  </si>
  <si>
    <t>All Souls' CE Primary School</t>
  </si>
  <si>
    <t>Red</t>
  </si>
  <si>
    <t>Barrow Hill Junior School</t>
  </si>
  <si>
    <t>Green</t>
  </si>
  <si>
    <t>Burdett Coutts CE Primary School</t>
  </si>
  <si>
    <t>Christ Church Bentinck CE Primary School</t>
  </si>
  <si>
    <t>Amber</t>
  </si>
  <si>
    <t>Edward Wilson Primary School</t>
  </si>
  <si>
    <t>Essendine Primary School</t>
  </si>
  <si>
    <t>George Eliot Primary School</t>
  </si>
  <si>
    <t>Hallfield Primary School</t>
  </si>
  <si>
    <t>Hampden Gurney CE Primary School</t>
  </si>
  <si>
    <t>Our Lady of Dolours Catholic Primary School</t>
  </si>
  <si>
    <t>Queen's Park Primary School</t>
  </si>
  <si>
    <t>Robinsfield Infant School</t>
  </si>
  <si>
    <t>Soho Parish CE Primary School</t>
  </si>
  <si>
    <t>St Augustine's CE Primary School</t>
  </si>
  <si>
    <t>St Barnabas CE Primary School</t>
  </si>
  <si>
    <t>St Clement Danes CE Primary School</t>
  </si>
  <si>
    <t>St Edward's Catholic Primary School</t>
  </si>
  <si>
    <t>St Gabriel's CE Primary School</t>
  </si>
  <si>
    <t>St George's Hanover Square</t>
  </si>
  <si>
    <t>St James' And St John CE School</t>
  </si>
  <si>
    <t>St Joseph's Catholic Primary School</t>
  </si>
  <si>
    <t>St Luke's CE Primary School</t>
  </si>
  <si>
    <t>St Mary Magdalene's CE Primary School</t>
  </si>
  <si>
    <t>St Mary Of The Angels Catholic School</t>
  </si>
  <si>
    <t>St Mary's Bryanston Square CE School</t>
  </si>
  <si>
    <t>St Matthew's CE Primary School</t>
  </si>
  <si>
    <t>St Peter's CE Primary School</t>
  </si>
  <si>
    <t>St Peter's Eaton Square CE School</t>
  </si>
  <si>
    <t>St Saviour's CE Primary School</t>
  </si>
  <si>
    <t>St Stephen's CE Primary School</t>
  </si>
  <si>
    <t>St Vincent De Paul Catholic School</t>
  </si>
  <si>
    <t>St Vincent's Catholic Primary School</t>
  </si>
  <si>
    <t>Westminster Cathedral Catholic School</t>
  </si>
  <si>
    <t>PRIMARY SCHOOLS</t>
  </si>
  <si>
    <t>St Augustine's CE High School</t>
  </si>
  <si>
    <t>SECONDARY SCHOOLS</t>
  </si>
  <si>
    <t>College Park</t>
  </si>
  <si>
    <t>QE2</t>
  </si>
  <si>
    <t>SPECIAL SCHOOLS</t>
  </si>
  <si>
    <t>ALL SCHOOLS</t>
  </si>
  <si>
    <t>Appendix B</t>
  </si>
  <si>
    <t>BALANCE C/F @ 31/03/18 Actuals</t>
  </si>
  <si>
    <t>2018/19 BUDGET (I01)</t>
  </si>
  <si>
    <t>£</t>
  </si>
  <si>
    <t>Appendix A</t>
  </si>
  <si>
    <t>ESFA BALANCE GUIDE @ 5%/8%</t>
  </si>
  <si>
    <t>BALANCE B/F Actuals  Balance  01/04/20</t>
  </si>
  <si>
    <t>FORECAST BALANCE C/F @ 31/03/21</t>
  </si>
  <si>
    <t>2020/21 BUDGET (Grant income)</t>
  </si>
  <si>
    <t>Forecast School Balances 2020-21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</si>
</sst>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_-* #,##0_-;\(#,##0\);_-* &quot;-&quot;??_-;_-@_-"/>
    <numFmt numFmtId="166" formatCode="0.0%"/>
    <numFmt numFmtId="167" formatCode="_(&quot;$&quot;* #,##0.00_);_(&quot;$&quot;* \(#,##0.00\);_(&quot;$&quot;* &quot;-&quot;??_);_(@_)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u val="single"/>
      <sz val="12"/>
      <color indexed="8"/>
      <name val="Arial"/>
      <family val="2"/>
    </font>
    <font>
      <sz val="12"/>
      <name val="Verdana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u val="single"/>
      <sz val="10"/>
      <color indexed="30"/>
      <name val="Arial"/>
      <family val="2"/>
    </font>
    <font>
      <sz val="8"/>
      <name val="MS Sans Serif"/>
      <family val="2"/>
    </font>
    <font>
      <sz val="11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u val="single"/>
      <sz val="12"/>
      <color indexed="30"/>
      <name val="Arial"/>
      <family val="2"/>
    </font>
    <font>
      <u val="single"/>
      <sz val="7.5"/>
      <color indexed="12"/>
      <name val="Arial"/>
      <family val="2"/>
    </font>
    <font>
      <sz val="10"/>
      <name val="Helv"/>
      <family val="0"/>
    </font>
    <font>
      <sz val="12"/>
      <name val="Times New Roman"/>
      <family val="1"/>
    </font>
    <font>
      <sz val="8"/>
      <name val="Comic Sans MS"/>
      <family val="4"/>
    </font>
    <font>
      <sz val="10"/>
      <name val="Courier"/>
      <family val="3"/>
    </font>
    <font>
      <sz val="8"/>
      <name val="Arial Narrow"/>
      <family val="2"/>
    </font>
    <font>
      <u val="single"/>
      <sz val="10"/>
      <color indexed="12"/>
      <name val="Arial"/>
      <family val="2"/>
    </font>
    <font>
      <sz val="12"/>
      <color indexed="8"/>
      <name val="Verdana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2"/>
      <color theme="1"/>
      <name val="Verdana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0"/>
      <color rgb="FFFFFFFF"/>
      <name val="Arial"/>
      <family val="2"/>
    </font>
    <font>
      <sz val="11"/>
      <color rgb="FFFF0000"/>
      <name val="Calibri"/>
      <family val="2"/>
    </font>
    <font>
      <u val="single"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thin"/>
      <right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double"/>
    </border>
  </borders>
  <cellStyleXfs count="119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1" fillId="0" borderId="1" applyNumberFormat="0" applyFon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0" borderId="1" applyNumberFormat="0" applyFont="0" applyFill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2" applyNumberFormat="0" applyAlignment="0" applyProtection="0"/>
    <xf numFmtId="0" fontId="51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4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5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44" fontId="52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5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7" fillId="0" borderId="0">
      <alignment/>
      <protection/>
    </xf>
    <xf numFmtId="0" fontId="55" fillId="0" borderId="0" applyNumberFormat="0" applyFill="0" applyBorder="0" applyAlignment="0" applyProtection="0"/>
    <xf numFmtId="0" fontId="3" fillId="29" borderId="0">
      <alignment/>
      <protection/>
    </xf>
    <xf numFmtId="0" fontId="3" fillId="29" borderId="0">
      <alignment/>
      <protection/>
    </xf>
    <xf numFmtId="2" fontId="3" fillId="0" borderId="0" applyFont="0" applyFill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" fillId="0" borderId="0">
      <alignment horizontal="center" vertical="center"/>
      <protection/>
    </xf>
    <xf numFmtId="0" fontId="37" fillId="0" borderId="0">
      <alignment horizontal="left" wrapText="1"/>
      <protection/>
    </xf>
    <xf numFmtId="0" fontId="11" fillId="29" borderId="0">
      <alignment/>
      <protection/>
    </xf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3" fillId="31" borderId="2" applyNumberFormat="0" applyAlignment="0" applyProtection="0"/>
    <xf numFmtId="0" fontId="34" fillId="0" borderId="0">
      <alignment horizontal="left" vertical="center"/>
      <protection/>
    </xf>
    <xf numFmtId="0" fontId="34" fillId="0" borderId="0">
      <alignment horizontal="center" vertical="center"/>
      <protection/>
    </xf>
    <xf numFmtId="0" fontId="64" fillId="0" borderId="7" applyNumberFormat="0" applyFill="0" applyAlignment="0" applyProtection="0"/>
    <xf numFmtId="0" fontId="65" fillId="32" borderId="0" applyNumberFormat="0" applyBorder="0" applyAlignment="0" applyProtection="0"/>
    <xf numFmtId="0" fontId="66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5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37" fontId="35" fillId="0" borderId="0">
      <alignment/>
      <protection/>
    </xf>
    <xf numFmtId="0" fontId="9" fillId="0" borderId="0">
      <alignment/>
      <protection/>
    </xf>
    <xf numFmtId="0" fontId="14" fillId="0" borderId="0" applyAlignment="0">
      <protection locked="0"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4" fillId="0" borderId="0" applyAlignment="0">
      <protection locked="0"/>
    </xf>
    <xf numFmtId="0" fontId="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42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9" fillId="0" borderId="0">
      <alignment/>
      <protection/>
    </xf>
    <xf numFmtId="0" fontId="3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3" fillId="0" borderId="0">
      <alignment/>
      <protection/>
    </xf>
    <xf numFmtId="0" fontId="53" fillId="0" borderId="0">
      <alignment/>
      <protection/>
    </xf>
    <xf numFmtId="0" fontId="43" fillId="0" borderId="0">
      <alignment/>
      <protection/>
    </xf>
    <xf numFmtId="0" fontId="14" fillId="0" borderId="0" applyAlignment="0">
      <protection locked="0"/>
    </xf>
    <xf numFmtId="0" fontId="2" fillId="0" borderId="0">
      <alignment/>
      <protection/>
    </xf>
    <xf numFmtId="0" fontId="14" fillId="0" borderId="0" applyAlignment="0">
      <protection locked="0"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67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5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35" fillId="0" borderId="0">
      <alignment/>
      <protection/>
    </xf>
    <xf numFmtId="0" fontId="5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67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15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6" fillId="0" borderId="0">
      <alignment/>
      <protection/>
    </xf>
    <xf numFmtId="0" fontId="0" fillId="33" borderId="8" applyNumberFormat="0" applyFont="0" applyAlignment="0" applyProtection="0"/>
    <xf numFmtId="0" fontId="0" fillId="33" borderId="8" applyNumberFormat="0" applyFont="0" applyAlignment="0" applyProtection="0"/>
    <xf numFmtId="0" fontId="69" fillId="27" borderId="9" applyNumberFormat="0" applyAlignment="0" applyProtection="0"/>
    <xf numFmtId="9" fontId="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3" fillId="0" borderId="0">
      <alignment/>
      <protection/>
    </xf>
    <xf numFmtId="0" fontId="3" fillId="0" borderId="10">
      <alignment/>
      <protection/>
    </xf>
    <xf numFmtId="0" fontId="4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0" fillId="0" borderId="0" applyNumberFormat="0" applyFill="0" applyBorder="0" applyAlignment="0" applyProtection="0"/>
    <xf numFmtId="0" fontId="71" fillId="0" borderId="11" applyNumberFormat="0" applyFill="0" applyAlignment="0" applyProtection="0"/>
    <xf numFmtId="3" fontId="72" fillId="34" borderId="10">
      <alignment vertical="center"/>
      <protection/>
    </xf>
    <xf numFmtId="0" fontId="33" fillId="29" borderId="10" applyNumberFormat="0" applyProtection="0">
      <alignment vertical="center"/>
    </xf>
    <xf numFmtId="0" fontId="73" fillId="0" borderId="0" applyNumberFormat="0" applyFill="0" applyBorder="0" applyAlignment="0" applyProtection="0"/>
    <xf numFmtId="49" fontId="44" fillId="0" borderId="0" applyFill="0" applyBorder="0" applyProtection="0">
      <alignment horizontal="left" vertical="top" wrapText="1"/>
    </xf>
  </cellStyleXfs>
  <cellXfs count="53">
    <xf numFmtId="0" fontId="0" fillId="0" borderId="0" xfId="0" applyFont="1" applyAlignment="1">
      <alignment/>
    </xf>
    <xf numFmtId="0" fontId="3" fillId="0" borderId="0" xfId="855" applyFont="1" applyFill="1" applyBorder="1" applyAlignment="1">
      <alignment vertical="top"/>
      <protection/>
    </xf>
    <xf numFmtId="0" fontId="53" fillId="0" borderId="0" xfId="758" applyFont="1">
      <alignment/>
      <protection/>
    </xf>
    <xf numFmtId="0" fontId="53" fillId="0" borderId="0" xfId="758" applyFont="1" applyAlignment="1">
      <alignment horizontal="center"/>
      <protection/>
    </xf>
    <xf numFmtId="0" fontId="74" fillId="0" borderId="0" xfId="758" applyFont="1">
      <alignment/>
      <protection/>
    </xf>
    <xf numFmtId="0" fontId="52" fillId="0" borderId="0" xfId="758">
      <alignment/>
      <protection/>
    </xf>
    <xf numFmtId="0" fontId="75" fillId="0" borderId="1" xfId="758" applyFont="1" applyBorder="1">
      <alignment/>
      <protection/>
    </xf>
    <xf numFmtId="164" fontId="75" fillId="0" borderId="12" xfId="113" applyNumberFormat="1" applyFont="1" applyBorder="1" applyAlignment="1">
      <alignment horizontal="center" wrapText="1"/>
    </xf>
    <xf numFmtId="0" fontId="75" fillId="0" borderId="13" xfId="758" applyFont="1" applyBorder="1" applyAlignment="1">
      <alignment horizontal="right" wrapText="1"/>
      <protection/>
    </xf>
    <xf numFmtId="0" fontId="53" fillId="0" borderId="14" xfId="758" applyFont="1" applyBorder="1">
      <alignment/>
      <protection/>
    </xf>
    <xf numFmtId="0" fontId="53" fillId="0" borderId="15" xfId="758" applyFont="1" applyBorder="1" applyAlignment="1">
      <alignment horizontal="center"/>
      <protection/>
    </xf>
    <xf numFmtId="0" fontId="75" fillId="0" borderId="0" xfId="758" applyFont="1" applyAlignment="1">
      <alignment horizontal="center"/>
      <protection/>
    </xf>
    <xf numFmtId="0" fontId="3" fillId="0" borderId="14" xfId="767" applyFont="1" applyBorder="1">
      <alignment/>
      <protection/>
    </xf>
    <xf numFmtId="0" fontId="53" fillId="35" borderId="15" xfId="758" applyFont="1" applyFill="1" applyBorder="1" applyAlignment="1">
      <alignment horizontal="center"/>
      <protection/>
    </xf>
    <xf numFmtId="165" fontId="52" fillId="0" borderId="0" xfId="758" applyNumberFormat="1">
      <alignment/>
      <protection/>
    </xf>
    <xf numFmtId="0" fontId="9" fillId="0" borderId="0" xfId="767">
      <alignment/>
      <protection/>
    </xf>
    <xf numFmtId="0" fontId="53" fillId="36" borderId="15" xfId="758" applyFont="1" applyFill="1" applyBorder="1" applyAlignment="1">
      <alignment horizontal="center"/>
      <protection/>
    </xf>
    <xf numFmtId="0" fontId="53" fillId="37" borderId="15" xfId="758" applyFont="1" applyFill="1" applyBorder="1" applyAlignment="1">
      <alignment horizontal="center"/>
      <protection/>
    </xf>
    <xf numFmtId="165" fontId="52" fillId="0" borderId="16" xfId="758" applyNumberFormat="1" applyBorder="1">
      <alignment/>
      <protection/>
    </xf>
    <xf numFmtId="0" fontId="5" fillId="0" borderId="14" xfId="767" applyFont="1" applyBorder="1">
      <alignment/>
      <protection/>
    </xf>
    <xf numFmtId="165" fontId="75" fillId="0" borderId="0" xfId="758" applyNumberFormat="1" applyFont="1">
      <alignment/>
      <protection/>
    </xf>
    <xf numFmtId="166" fontId="53" fillId="0" borderId="0" xfId="1115" applyNumberFormat="1" applyFont="1" applyAlignment="1">
      <alignment/>
    </xf>
    <xf numFmtId="0" fontId="75" fillId="0" borderId="14" xfId="758" applyFont="1" applyBorder="1">
      <alignment/>
      <protection/>
    </xf>
    <xf numFmtId="0" fontId="52" fillId="0" borderId="14" xfId="758" applyBorder="1">
      <alignment/>
      <protection/>
    </xf>
    <xf numFmtId="0" fontId="75" fillId="0" borderId="17" xfId="758" applyFont="1" applyBorder="1">
      <alignment/>
      <protection/>
    </xf>
    <xf numFmtId="0" fontId="75" fillId="0" borderId="18" xfId="758" applyFont="1" applyBorder="1" applyAlignment="1">
      <alignment horizontal="center"/>
      <protection/>
    </xf>
    <xf numFmtId="165" fontId="75" fillId="0" borderId="19" xfId="758" applyNumberFormat="1" applyFont="1" applyBorder="1">
      <alignment/>
      <protection/>
    </xf>
    <xf numFmtId="0" fontId="75" fillId="0" borderId="0" xfId="758" applyFont="1">
      <alignment/>
      <protection/>
    </xf>
    <xf numFmtId="10" fontId="75" fillId="0" borderId="0" xfId="758" applyNumberFormat="1" applyFont="1">
      <alignment/>
      <protection/>
    </xf>
    <xf numFmtId="164" fontId="53" fillId="0" borderId="0" xfId="758" applyNumberFormat="1" applyFont="1">
      <alignment/>
      <protection/>
    </xf>
    <xf numFmtId="0" fontId="75" fillId="0" borderId="13" xfId="758" applyFont="1" applyBorder="1" applyAlignment="1">
      <alignment horizontal="center" vertical="center" wrapText="1"/>
      <protection/>
    </xf>
    <xf numFmtId="3" fontId="52" fillId="0" borderId="0" xfId="758" applyNumberFormat="1" applyFont="1">
      <alignment/>
      <protection/>
    </xf>
    <xf numFmtId="0" fontId="76" fillId="0" borderId="0" xfId="758" applyFont="1">
      <alignment/>
      <protection/>
    </xf>
    <xf numFmtId="165" fontId="9" fillId="0" borderId="0" xfId="767" applyNumberFormat="1">
      <alignment/>
      <protection/>
    </xf>
    <xf numFmtId="165" fontId="75" fillId="0" borderId="0" xfId="758" applyNumberFormat="1" applyFont="1" applyFill="1">
      <alignment/>
      <protection/>
    </xf>
    <xf numFmtId="165" fontId="52" fillId="0" borderId="14" xfId="758" applyNumberFormat="1" applyBorder="1">
      <alignment/>
      <protection/>
    </xf>
    <xf numFmtId="165" fontId="52" fillId="0" borderId="17" xfId="758" applyNumberFormat="1" applyBorder="1">
      <alignment/>
      <protection/>
    </xf>
    <xf numFmtId="165" fontId="52" fillId="0" borderId="0" xfId="758" applyNumberFormat="1" applyBorder="1">
      <alignment/>
      <protection/>
    </xf>
    <xf numFmtId="0" fontId="52" fillId="0" borderId="0" xfId="758" applyFont="1" applyBorder="1">
      <alignment/>
      <protection/>
    </xf>
    <xf numFmtId="3" fontId="52" fillId="0" borderId="0" xfId="758" applyNumberFormat="1" applyFont="1" applyBorder="1">
      <alignment/>
      <protection/>
    </xf>
    <xf numFmtId="165" fontId="75" fillId="0" borderId="0" xfId="758" applyNumberFormat="1" applyFont="1" applyBorder="1">
      <alignment/>
      <protection/>
    </xf>
    <xf numFmtId="0" fontId="75" fillId="0" borderId="20" xfId="758" applyFont="1" applyBorder="1" applyAlignment="1">
      <alignment horizontal="center" vertical="center" wrapText="1"/>
      <protection/>
    </xf>
    <xf numFmtId="0" fontId="52" fillId="0" borderId="21" xfId="758" applyFont="1" applyBorder="1">
      <alignment/>
      <protection/>
    </xf>
    <xf numFmtId="3" fontId="52" fillId="0" borderId="21" xfId="758" applyNumberFormat="1" applyFont="1" applyBorder="1">
      <alignment/>
      <protection/>
    </xf>
    <xf numFmtId="3" fontId="52" fillId="0" borderId="22" xfId="758" applyNumberFormat="1" applyFont="1" applyBorder="1">
      <alignment/>
      <protection/>
    </xf>
    <xf numFmtId="165" fontId="75" fillId="0" borderId="21" xfId="758" applyNumberFormat="1" applyFont="1" applyBorder="1">
      <alignment/>
      <protection/>
    </xf>
    <xf numFmtId="165" fontId="52" fillId="0" borderId="21" xfId="758" applyNumberFormat="1" applyBorder="1">
      <alignment/>
      <protection/>
    </xf>
    <xf numFmtId="165" fontId="52" fillId="0" borderId="22" xfId="758" applyNumberFormat="1" applyBorder="1">
      <alignment/>
      <protection/>
    </xf>
    <xf numFmtId="165" fontId="75" fillId="0" borderId="23" xfId="758" applyNumberFormat="1" applyFont="1" applyBorder="1">
      <alignment/>
      <protection/>
    </xf>
    <xf numFmtId="0" fontId="3" fillId="0" borderId="14" xfId="767" applyFont="1" applyFill="1" applyBorder="1">
      <alignment/>
      <protection/>
    </xf>
    <xf numFmtId="165" fontId="52" fillId="0" borderId="0" xfId="758" applyNumberFormat="1" applyFill="1">
      <alignment/>
      <protection/>
    </xf>
    <xf numFmtId="3" fontId="52" fillId="0" borderId="0" xfId="758" applyNumberFormat="1" applyFont="1" applyFill="1" applyBorder="1">
      <alignment/>
      <protection/>
    </xf>
    <xf numFmtId="3" fontId="52" fillId="0" borderId="21" xfId="758" applyNumberFormat="1" applyFont="1" applyFill="1" applyBorder="1">
      <alignment/>
      <protection/>
    </xf>
  </cellXfs>
  <cellStyles count="1183">
    <cellStyle name="Normal" xfId="0"/>
    <cellStyle name=" 1" xfId="15"/>
    <cellStyle name="%" xfId="16"/>
    <cellStyle name="% 2" xfId="17"/>
    <cellStyle name="% 3" xfId="18"/>
    <cellStyle name="]&#13;&#10;Zoomed=1&#13;&#10;Row=0&#13;&#10;Column=0&#13;&#10;Height=0&#13;&#10;Width=0&#13;&#10;FontName=FoxFont&#13;&#10;FontStyle=0&#13;&#10;FontSize=9&#13;&#10;PrtFontName=FoxPrin" xfId="19"/>
    <cellStyle name="]&#13;&#10;Zoomed=1&#13;&#10;Row=0&#13;&#10;Column=0&#13;&#10;Height=0&#13;&#10;Width=0&#13;&#10;FontName=FoxFont&#13;&#10;FontStyle=0&#13;&#10;FontSize=9&#13;&#10;PrtFontName=FoxPrin 2" xfId="20"/>
    <cellStyle name="_Appendices2-4Discretionarybids(inclImpact)andCivicEnterprisefundproposalsTOCABINETREVISEDOPENINGRESERVES V6" xfId="21"/>
    <cellStyle name="_Appendix1BusinessasusualgrowthandsavingsREVISED21Nov08" xfId="22"/>
    <cellStyle name="_SummaryAppendices2-3DiscretionarybidsandCivicEnterprisefundproposalsREVISED260908 (6)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0 year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5 year" xfId="37"/>
    <cellStyle name="60% - Accent1" xfId="38"/>
    <cellStyle name="60% - Accent2" xfId="39"/>
    <cellStyle name="60% - Accent3" xfId="40"/>
    <cellStyle name="60% - Accent4" xfId="41"/>
    <cellStyle name="60% - Accent5" xfId="42"/>
    <cellStyle name="60% - Accent6" xfId="43"/>
    <cellStyle name="Accent1" xfId="44"/>
    <cellStyle name="Accent2" xfId="45"/>
    <cellStyle name="Accent3" xfId="46"/>
    <cellStyle name="Accent4" xfId="47"/>
    <cellStyle name="Accent5" xfId="48"/>
    <cellStyle name="Accent6" xfId="49"/>
    <cellStyle name="Bad" xfId="50"/>
    <cellStyle name="Bad 2" xfId="51"/>
    <cellStyle name="Calculation" xfId="52"/>
    <cellStyle name="Check Cell" xfId="53"/>
    <cellStyle name="Comma" xfId="54"/>
    <cellStyle name="Comma [0]" xfId="55"/>
    <cellStyle name="Comma 10" xfId="56"/>
    <cellStyle name="Comma 10 2" xfId="57"/>
    <cellStyle name="Comma 10 3" xfId="58"/>
    <cellStyle name="Comma 10 4" xfId="59"/>
    <cellStyle name="Comma 11" xfId="60"/>
    <cellStyle name="Comma 11 2" xfId="61"/>
    <cellStyle name="Comma 11 3" xfId="62"/>
    <cellStyle name="Comma 11 4" xfId="63"/>
    <cellStyle name="Comma 12" xfId="64"/>
    <cellStyle name="Comma 12 2" xfId="65"/>
    <cellStyle name="Comma 12 3" xfId="66"/>
    <cellStyle name="Comma 12 4" xfId="67"/>
    <cellStyle name="Comma 13" xfId="68"/>
    <cellStyle name="Comma 13 2" xfId="69"/>
    <cellStyle name="Comma 13 3" xfId="70"/>
    <cellStyle name="Comma 13 4" xfId="71"/>
    <cellStyle name="Comma 14" xfId="72"/>
    <cellStyle name="Comma 14 2" xfId="73"/>
    <cellStyle name="Comma 14 2 2" xfId="74"/>
    <cellStyle name="Comma 14 2 2 2" xfId="75"/>
    <cellStyle name="Comma 14 2 2 3" xfId="76"/>
    <cellStyle name="Comma 14 2 2 4" xfId="77"/>
    <cellStyle name="Comma 14 2 3" xfId="78"/>
    <cellStyle name="Comma 14 2 3 2" xfId="79"/>
    <cellStyle name="Comma 14 2 3 3" xfId="80"/>
    <cellStyle name="Comma 14 2 3 4" xfId="81"/>
    <cellStyle name="Comma 14 2 4" xfId="82"/>
    <cellStyle name="Comma 14 2 5" xfId="83"/>
    <cellStyle name="Comma 14 2 6" xfId="84"/>
    <cellStyle name="Comma 14 3" xfId="85"/>
    <cellStyle name="Comma 14 3 2" xfId="86"/>
    <cellStyle name="Comma 14 3 3" xfId="87"/>
    <cellStyle name="Comma 14 3 4" xfId="88"/>
    <cellStyle name="Comma 14 4" xfId="89"/>
    <cellStyle name="Comma 14 4 2" xfId="90"/>
    <cellStyle name="Comma 14 4 3" xfId="91"/>
    <cellStyle name="Comma 14 4 4" xfId="92"/>
    <cellStyle name="Comma 14 5" xfId="93"/>
    <cellStyle name="Comma 14 5 2" xfId="94"/>
    <cellStyle name="Comma 14 5 3" xfId="95"/>
    <cellStyle name="Comma 14 5 4" xfId="96"/>
    <cellStyle name="Comma 14 6" xfId="97"/>
    <cellStyle name="Comma 14 7" xfId="98"/>
    <cellStyle name="Comma 14 8" xfId="99"/>
    <cellStyle name="Comma 15" xfId="100"/>
    <cellStyle name="Comma 15 2" xfId="101"/>
    <cellStyle name="Comma 15 3" xfId="102"/>
    <cellStyle name="Comma 15 4" xfId="103"/>
    <cellStyle name="Comma 16" xfId="104"/>
    <cellStyle name="Comma 16 2" xfId="105"/>
    <cellStyle name="Comma 16 3" xfId="106"/>
    <cellStyle name="Comma 16 4" xfId="107"/>
    <cellStyle name="Comma 17" xfId="108"/>
    <cellStyle name="Comma 17 2" xfId="109"/>
    <cellStyle name="Comma 17 3" xfId="110"/>
    <cellStyle name="Comma 18" xfId="111"/>
    <cellStyle name="Comma 19" xfId="112"/>
    <cellStyle name="Comma 2" xfId="113"/>
    <cellStyle name="Comma 2 10" xfId="114"/>
    <cellStyle name="Comma 2 10 2" xfId="115"/>
    <cellStyle name="Comma 2 10 3" xfId="116"/>
    <cellStyle name="Comma 2 11" xfId="117"/>
    <cellStyle name="Comma 2 11 2" xfId="118"/>
    <cellStyle name="Comma 2 12" xfId="119"/>
    <cellStyle name="Comma 2 13" xfId="120"/>
    <cellStyle name="Comma 2 14" xfId="121"/>
    <cellStyle name="Comma 2 15" xfId="122"/>
    <cellStyle name="Comma 2 16" xfId="123"/>
    <cellStyle name="Comma 2 2" xfId="124"/>
    <cellStyle name="Comma 2 2 2" xfId="125"/>
    <cellStyle name="Comma 2 2 2 2" xfId="126"/>
    <cellStyle name="Comma 2 2 2 2 2" xfId="127"/>
    <cellStyle name="Comma 2 2 2 2 2 2" xfId="128"/>
    <cellStyle name="Comma 2 2 2 2 3" xfId="129"/>
    <cellStyle name="Comma 2 2 2 2 4" xfId="130"/>
    <cellStyle name="Comma 2 2 2 3" xfId="131"/>
    <cellStyle name="Comma 2 2 2 3 2" xfId="132"/>
    <cellStyle name="Comma 2 2 2 4" xfId="133"/>
    <cellStyle name="Comma 2 2 2 5" xfId="134"/>
    <cellStyle name="Comma 2 2 2 6" xfId="135"/>
    <cellStyle name="Comma 2 2 3" xfId="136"/>
    <cellStyle name="Comma 2 2 3 2" xfId="137"/>
    <cellStyle name="Comma 2 2 3 2 2" xfId="138"/>
    <cellStyle name="Comma 2 2 3 3" xfId="139"/>
    <cellStyle name="Comma 2 2 3 4" xfId="140"/>
    <cellStyle name="Comma 2 2 4" xfId="141"/>
    <cellStyle name="Comma 2 2 4 2" xfId="142"/>
    <cellStyle name="Comma 2 2 4 2 2" xfId="143"/>
    <cellStyle name="Comma 2 2 4 3" xfId="144"/>
    <cellStyle name="Comma 2 2 4 4" xfId="145"/>
    <cellStyle name="Comma 2 2 5" xfId="146"/>
    <cellStyle name="Comma 2 2 5 2" xfId="147"/>
    <cellStyle name="Comma 2 2 5 3" xfId="148"/>
    <cellStyle name="Comma 2 2 6" xfId="149"/>
    <cellStyle name="Comma 2 2 7" xfId="150"/>
    <cellStyle name="Comma 2 2 8" xfId="151"/>
    <cellStyle name="Comma 2 2 9" xfId="152"/>
    <cellStyle name="Comma 2 3" xfId="153"/>
    <cellStyle name="Comma 2 3 2" xfId="154"/>
    <cellStyle name="Comma 2 3 2 2" xfId="155"/>
    <cellStyle name="Comma 2 3 2 2 2" xfId="156"/>
    <cellStyle name="Comma 2 3 2 3" xfId="157"/>
    <cellStyle name="Comma 2 3 2 4" xfId="158"/>
    <cellStyle name="Comma 2 3 3" xfId="159"/>
    <cellStyle name="Comma 2 3 3 2" xfId="160"/>
    <cellStyle name="Comma 2 3 4" xfId="161"/>
    <cellStyle name="Comma 2 3 5" xfId="162"/>
    <cellStyle name="Comma 2 3 6" xfId="163"/>
    <cellStyle name="Comma 2 3 7" xfId="164"/>
    <cellStyle name="Comma 2 3 8" xfId="165"/>
    <cellStyle name="Comma 2 4" xfId="166"/>
    <cellStyle name="Comma 2 4 2" xfId="167"/>
    <cellStyle name="Comma 2 4 2 2" xfId="168"/>
    <cellStyle name="Comma 2 4 2 2 2" xfId="169"/>
    <cellStyle name="Comma 2 4 2 2 3" xfId="170"/>
    <cellStyle name="Comma 2 4 2 2 4" xfId="171"/>
    <cellStyle name="Comma 2 4 2 3" xfId="172"/>
    <cellStyle name="Comma 2 4 2 4" xfId="173"/>
    <cellStyle name="Comma 2 4 2 5" xfId="174"/>
    <cellStyle name="Comma 2 4 3" xfId="175"/>
    <cellStyle name="Comma 2 4 3 2" xfId="176"/>
    <cellStyle name="Comma 2 4 3 3" xfId="177"/>
    <cellStyle name="Comma 2 4 3 4" xfId="178"/>
    <cellStyle name="Comma 2 4 4" xfId="179"/>
    <cellStyle name="Comma 2 4 4 2" xfId="180"/>
    <cellStyle name="Comma 2 4 4 3" xfId="181"/>
    <cellStyle name="Comma 2 4 4 4" xfId="182"/>
    <cellStyle name="Comma 2 4 5" xfId="183"/>
    <cellStyle name="Comma 2 4 6" xfId="184"/>
    <cellStyle name="Comma 2 4 7" xfId="185"/>
    <cellStyle name="Comma 2 4 8" xfId="186"/>
    <cellStyle name="Comma 2 5" xfId="187"/>
    <cellStyle name="Comma 2 5 2" xfId="188"/>
    <cellStyle name="Comma 2 5 2 2" xfId="189"/>
    <cellStyle name="Comma 2 5 2 2 2" xfId="190"/>
    <cellStyle name="Comma 2 5 2 2 3" xfId="191"/>
    <cellStyle name="Comma 2 5 2 2 4" xfId="192"/>
    <cellStyle name="Comma 2 5 2 3" xfId="193"/>
    <cellStyle name="Comma 2 5 2 4" xfId="194"/>
    <cellStyle name="Comma 2 5 2 5" xfId="195"/>
    <cellStyle name="Comma 2 5 3" xfId="196"/>
    <cellStyle name="Comma 2 5 3 2" xfId="197"/>
    <cellStyle name="Comma 2 5 3 3" xfId="198"/>
    <cellStyle name="Comma 2 5 3 4" xfId="199"/>
    <cellStyle name="Comma 2 5 4" xfId="200"/>
    <cellStyle name="Comma 2 5 4 2" xfId="201"/>
    <cellStyle name="Comma 2 5 5" xfId="202"/>
    <cellStyle name="Comma 2 5 6" xfId="203"/>
    <cellStyle name="Comma 2 6" xfId="204"/>
    <cellStyle name="Comma 2 6 2" xfId="205"/>
    <cellStyle name="Comma 2 6 2 2" xfId="206"/>
    <cellStyle name="Comma 2 6 2 3" xfId="207"/>
    <cellStyle name="Comma 2 6 2 4" xfId="208"/>
    <cellStyle name="Comma 2 6 3" xfId="209"/>
    <cellStyle name="Comma 2 6 4" xfId="210"/>
    <cellStyle name="Comma 2 6 5" xfId="211"/>
    <cellStyle name="Comma 2 7" xfId="212"/>
    <cellStyle name="Comma 2 7 2" xfId="213"/>
    <cellStyle name="Comma 2 7 2 2" xfId="214"/>
    <cellStyle name="Comma 2 7 2 3" xfId="215"/>
    <cellStyle name="Comma 2 7 2 4" xfId="216"/>
    <cellStyle name="Comma 2 7 3" xfId="217"/>
    <cellStyle name="Comma 2 7 4" xfId="218"/>
    <cellStyle name="Comma 2 7 5" xfId="219"/>
    <cellStyle name="Comma 2 8" xfId="220"/>
    <cellStyle name="Comma 2 8 2" xfId="221"/>
    <cellStyle name="Comma 2 8 2 2" xfId="222"/>
    <cellStyle name="Comma 2 8 2 3" xfId="223"/>
    <cellStyle name="Comma 2 8 2 4" xfId="224"/>
    <cellStyle name="Comma 2 8 3" xfId="225"/>
    <cellStyle name="Comma 2 8 4" xfId="226"/>
    <cellStyle name="Comma 2 8 5" xfId="227"/>
    <cellStyle name="Comma 2 9" xfId="228"/>
    <cellStyle name="Comma 2 9 2" xfId="229"/>
    <cellStyle name="Comma 2 9 3" xfId="230"/>
    <cellStyle name="Comma 2 9 4" xfId="231"/>
    <cellStyle name="Comma 3" xfId="232"/>
    <cellStyle name="Comma 3 10" xfId="233"/>
    <cellStyle name="Comma 3 11" xfId="234"/>
    <cellStyle name="Comma 3 12" xfId="235"/>
    <cellStyle name="Comma 3 13" xfId="236"/>
    <cellStyle name="Comma 3 2" xfId="237"/>
    <cellStyle name="Comma 3 2 2" xfId="238"/>
    <cellStyle name="Comma 3 2 2 2" xfId="239"/>
    <cellStyle name="Comma 3 2 2 3" xfId="240"/>
    <cellStyle name="Comma 3 2 2 4" xfId="241"/>
    <cellStyle name="Comma 3 2 3" xfId="242"/>
    <cellStyle name="Comma 3 2 3 2" xfId="243"/>
    <cellStyle name="Comma 3 2 4" xfId="244"/>
    <cellStyle name="Comma 3 2 5" xfId="245"/>
    <cellStyle name="Comma 3 3" xfId="246"/>
    <cellStyle name="Comma 3 3 2" xfId="247"/>
    <cellStyle name="Comma 3 3 2 2" xfId="248"/>
    <cellStyle name="Comma 3 3 3" xfId="249"/>
    <cellStyle name="Comma 3 3 4" xfId="250"/>
    <cellStyle name="Comma 3 4" xfId="251"/>
    <cellStyle name="Comma 3 4 2" xfId="252"/>
    <cellStyle name="Comma 3 4 2 2" xfId="253"/>
    <cellStyle name="Comma 3 4 2 3" xfId="254"/>
    <cellStyle name="Comma 3 4 2 4" xfId="255"/>
    <cellStyle name="Comma 3 4 3" xfId="256"/>
    <cellStyle name="Comma 3 4 4" xfId="257"/>
    <cellStyle name="Comma 3 4 5" xfId="258"/>
    <cellStyle name="Comma 3 5" xfId="259"/>
    <cellStyle name="Comma 3 5 2" xfId="260"/>
    <cellStyle name="Comma 3 5 3" xfId="261"/>
    <cellStyle name="Comma 3 5 4" xfId="262"/>
    <cellStyle name="Comma 3 6" xfId="263"/>
    <cellStyle name="Comma 3 6 2" xfId="264"/>
    <cellStyle name="Comma 3 6 3" xfId="265"/>
    <cellStyle name="Comma 3 6 4" xfId="266"/>
    <cellStyle name="Comma 3 7" xfId="267"/>
    <cellStyle name="Comma 3 7 2" xfId="268"/>
    <cellStyle name="Comma 3 8" xfId="269"/>
    <cellStyle name="Comma 3 8 2" xfId="270"/>
    <cellStyle name="Comma 3 9" xfId="271"/>
    <cellStyle name="Comma 4" xfId="272"/>
    <cellStyle name="Comma 4 2" xfId="273"/>
    <cellStyle name="Comma 4 2 2" xfId="274"/>
    <cellStyle name="Comma 4 2 2 2" xfId="275"/>
    <cellStyle name="Comma 4 2 2 3" xfId="276"/>
    <cellStyle name="Comma 4 2 2 4" xfId="277"/>
    <cellStyle name="Comma 4 2 3" xfId="278"/>
    <cellStyle name="Comma 4 2 4" xfId="279"/>
    <cellStyle name="Comma 4 2 5" xfId="280"/>
    <cellStyle name="Comma 4 3" xfId="281"/>
    <cellStyle name="Comma 4 3 2" xfId="282"/>
    <cellStyle name="Comma 4 3 3" xfId="283"/>
    <cellStyle name="Comma 4 3 4" xfId="284"/>
    <cellStyle name="Comma 4 4" xfId="285"/>
    <cellStyle name="Comma 4 4 2" xfId="286"/>
    <cellStyle name="Comma 4 4 3" xfId="287"/>
    <cellStyle name="Comma 4 4 4" xfId="288"/>
    <cellStyle name="Comma 4 5" xfId="289"/>
    <cellStyle name="Comma 4 5 2" xfId="290"/>
    <cellStyle name="Comma 4 5 3" xfId="291"/>
    <cellStyle name="Comma 4 5 4" xfId="292"/>
    <cellStyle name="Comma 4 6" xfId="293"/>
    <cellStyle name="Comma 4 6 2" xfId="294"/>
    <cellStyle name="Comma 4 7" xfId="295"/>
    <cellStyle name="Comma 4 8" xfId="296"/>
    <cellStyle name="Comma 5" xfId="297"/>
    <cellStyle name="Comma 5 2" xfId="298"/>
    <cellStyle name="Comma 5 2 2" xfId="299"/>
    <cellStyle name="Comma 5 2 2 2" xfId="300"/>
    <cellStyle name="Comma 5 2 2 3" xfId="301"/>
    <cellStyle name="Comma 5 2 2 4" xfId="302"/>
    <cellStyle name="Comma 5 2 3" xfId="303"/>
    <cellStyle name="Comma 5 2 4" xfId="304"/>
    <cellStyle name="Comma 5 2 5" xfId="305"/>
    <cellStyle name="Comma 5 3" xfId="306"/>
    <cellStyle name="Comma 5 3 2" xfId="307"/>
    <cellStyle name="Comma 5 3 3" xfId="308"/>
    <cellStyle name="Comma 5 3 4" xfId="309"/>
    <cellStyle name="Comma 5 4" xfId="310"/>
    <cellStyle name="Comma 5 4 2" xfId="311"/>
    <cellStyle name="Comma 5 4 3" xfId="312"/>
    <cellStyle name="Comma 5 4 4" xfId="313"/>
    <cellStyle name="Comma 5 5" xfId="314"/>
    <cellStyle name="Comma 5 5 2" xfId="315"/>
    <cellStyle name="Comma 5 6" xfId="316"/>
    <cellStyle name="Comma 5 7" xfId="317"/>
    <cellStyle name="Comma 6" xfId="318"/>
    <cellStyle name="Comma 6 2" xfId="319"/>
    <cellStyle name="Comma 6 2 2" xfId="320"/>
    <cellStyle name="Comma 6 2 2 2" xfId="321"/>
    <cellStyle name="Comma 6 2 2 2 2" xfId="322"/>
    <cellStyle name="Comma 6 2 2 2 3" xfId="323"/>
    <cellStyle name="Comma 6 2 2 2 4" xfId="324"/>
    <cellStyle name="Comma 6 2 2 3" xfId="325"/>
    <cellStyle name="Comma 6 2 2 4" xfId="326"/>
    <cellStyle name="Comma 6 2 2 5" xfId="327"/>
    <cellStyle name="Comma 6 2 3" xfId="328"/>
    <cellStyle name="Comma 6 2 3 2" xfId="329"/>
    <cellStyle name="Comma 6 2 3 3" xfId="330"/>
    <cellStyle name="Comma 6 2 3 4" xfId="331"/>
    <cellStyle name="Comma 6 2 4" xfId="332"/>
    <cellStyle name="Comma 6 2 5" xfId="333"/>
    <cellStyle name="Comma 6 2 6" xfId="334"/>
    <cellStyle name="Comma 6 3" xfId="335"/>
    <cellStyle name="Comma 6 3 2" xfId="336"/>
    <cellStyle name="Comma 6 3 2 2" xfId="337"/>
    <cellStyle name="Comma 6 3 2 3" xfId="338"/>
    <cellStyle name="Comma 6 3 2 4" xfId="339"/>
    <cellStyle name="Comma 6 3 3" xfId="340"/>
    <cellStyle name="Comma 6 3 4" xfId="341"/>
    <cellStyle name="Comma 6 3 5" xfId="342"/>
    <cellStyle name="Comma 6 4" xfId="343"/>
    <cellStyle name="Comma 6 4 2" xfId="344"/>
    <cellStyle name="Comma 6 4 3" xfId="345"/>
    <cellStyle name="Comma 6 4 4" xfId="346"/>
    <cellStyle name="Comma 6 5" xfId="347"/>
    <cellStyle name="Comma 6 5 2" xfId="348"/>
    <cellStyle name="Comma 6 5 3" xfId="349"/>
    <cellStyle name="Comma 6 5 4" xfId="350"/>
    <cellStyle name="Comma 6 6" xfId="351"/>
    <cellStyle name="Comma 6 7" xfId="352"/>
    <cellStyle name="Comma 6 8" xfId="353"/>
    <cellStyle name="Comma 7" xfId="354"/>
    <cellStyle name="Comma 7 2" xfId="355"/>
    <cellStyle name="Comma 7 2 2" xfId="356"/>
    <cellStyle name="Comma 7 2 3" xfId="357"/>
    <cellStyle name="Comma 7 2 4" xfId="358"/>
    <cellStyle name="Comma 7 3" xfId="359"/>
    <cellStyle name="Comma 7 3 2" xfId="360"/>
    <cellStyle name="Comma 7 3 3" xfId="361"/>
    <cellStyle name="Comma 7 3 4" xfId="362"/>
    <cellStyle name="Comma 7 4" xfId="363"/>
    <cellStyle name="Comma 7 5" xfId="364"/>
    <cellStyle name="Comma 7 6" xfId="365"/>
    <cellStyle name="Comma 8" xfId="366"/>
    <cellStyle name="Comma 8 10" xfId="367"/>
    <cellStyle name="Comma 8 11" xfId="368"/>
    <cellStyle name="Comma 8 2" xfId="369"/>
    <cellStyle name="Comma 8 2 2" xfId="370"/>
    <cellStyle name="Comma 8 2 2 2" xfId="371"/>
    <cellStyle name="Comma 8 2 2 2 2" xfId="372"/>
    <cellStyle name="Comma 8 2 2 2 2 2" xfId="373"/>
    <cellStyle name="Comma 8 2 2 2 2 2 2" xfId="374"/>
    <cellStyle name="Comma 8 2 2 2 2 2 2 2" xfId="375"/>
    <cellStyle name="Comma 8 2 2 2 2 2 2 3" xfId="376"/>
    <cellStyle name="Comma 8 2 2 2 2 2 2 4" xfId="377"/>
    <cellStyle name="Comma 8 2 2 2 2 2 3" xfId="378"/>
    <cellStyle name="Comma 8 2 2 2 2 2 4" xfId="379"/>
    <cellStyle name="Comma 8 2 2 2 2 2 5" xfId="380"/>
    <cellStyle name="Comma 8 2 2 2 2 3" xfId="381"/>
    <cellStyle name="Comma 8 2 2 2 2 3 2" xfId="382"/>
    <cellStyle name="Comma 8 2 2 2 2 3 3" xfId="383"/>
    <cellStyle name="Comma 8 2 2 2 2 3 4" xfId="384"/>
    <cellStyle name="Comma 8 2 2 2 2 4" xfId="385"/>
    <cellStyle name="Comma 8 2 2 2 2 5" xfId="386"/>
    <cellStyle name="Comma 8 2 2 2 2 6" xfId="387"/>
    <cellStyle name="Comma 8 2 2 2 3" xfId="388"/>
    <cellStyle name="Comma 8 2 2 2 3 2" xfId="389"/>
    <cellStyle name="Comma 8 2 2 2 3 2 2" xfId="390"/>
    <cellStyle name="Comma 8 2 2 2 3 2 3" xfId="391"/>
    <cellStyle name="Comma 8 2 2 2 3 2 4" xfId="392"/>
    <cellStyle name="Comma 8 2 2 2 3 3" xfId="393"/>
    <cellStyle name="Comma 8 2 2 2 3 4" xfId="394"/>
    <cellStyle name="Comma 8 2 2 2 3 5" xfId="395"/>
    <cellStyle name="Comma 8 2 2 2 4" xfId="396"/>
    <cellStyle name="Comma 8 2 2 2 4 2" xfId="397"/>
    <cellStyle name="Comma 8 2 2 2 4 3" xfId="398"/>
    <cellStyle name="Comma 8 2 2 2 4 4" xfId="399"/>
    <cellStyle name="Comma 8 2 2 2 5" xfId="400"/>
    <cellStyle name="Comma 8 2 2 2 6" xfId="401"/>
    <cellStyle name="Comma 8 2 2 2 7" xfId="402"/>
    <cellStyle name="Comma 8 2 2 3" xfId="403"/>
    <cellStyle name="Comma 8 2 2 3 2" xfId="404"/>
    <cellStyle name="Comma 8 2 2 3 2 2" xfId="405"/>
    <cellStyle name="Comma 8 2 2 3 2 2 2" xfId="406"/>
    <cellStyle name="Comma 8 2 2 3 2 2 3" xfId="407"/>
    <cellStyle name="Comma 8 2 2 3 2 2 4" xfId="408"/>
    <cellStyle name="Comma 8 2 2 3 2 3" xfId="409"/>
    <cellStyle name="Comma 8 2 2 3 2 4" xfId="410"/>
    <cellStyle name="Comma 8 2 2 3 2 5" xfId="411"/>
    <cellStyle name="Comma 8 2 2 3 3" xfId="412"/>
    <cellStyle name="Comma 8 2 2 3 3 2" xfId="413"/>
    <cellStyle name="Comma 8 2 2 3 3 3" xfId="414"/>
    <cellStyle name="Comma 8 2 2 3 3 4" xfId="415"/>
    <cellStyle name="Comma 8 2 2 3 4" xfId="416"/>
    <cellStyle name="Comma 8 2 2 3 5" xfId="417"/>
    <cellStyle name="Comma 8 2 2 3 6" xfId="418"/>
    <cellStyle name="Comma 8 2 2 4" xfId="419"/>
    <cellStyle name="Comma 8 2 2 4 2" xfId="420"/>
    <cellStyle name="Comma 8 2 2 4 2 2" xfId="421"/>
    <cellStyle name="Comma 8 2 2 4 2 3" xfId="422"/>
    <cellStyle name="Comma 8 2 2 4 2 4" xfId="423"/>
    <cellStyle name="Comma 8 2 2 4 3" xfId="424"/>
    <cellStyle name="Comma 8 2 2 4 4" xfId="425"/>
    <cellStyle name="Comma 8 2 2 4 5" xfId="426"/>
    <cellStyle name="Comma 8 2 2 5" xfId="427"/>
    <cellStyle name="Comma 8 2 2 5 2" xfId="428"/>
    <cellStyle name="Comma 8 2 2 5 3" xfId="429"/>
    <cellStyle name="Comma 8 2 2 5 4" xfId="430"/>
    <cellStyle name="Comma 8 2 2 6" xfId="431"/>
    <cellStyle name="Comma 8 2 2 7" xfId="432"/>
    <cellStyle name="Comma 8 2 2 8" xfId="433"/>
    <cellStyle name="Comma 8 2 3" xfId="434"/>
    <cellStyle name="Comma 8 2 3 2" xfId="435"/>
    <cellStyle name="Comma 8 2 3 2 2" xfId="436"/>
    <cellStyle name="Comma 8 2 3 2 2 2" xfId="437"/>
    <cellStyle name="Comma 8 2 3 2 2 2 2" xfId="438"/>
    <cellStyle name="Comma 8 2 3 2 2 2 3" xfId="439"/>
    <cellStyle name="Comma 8 2 3 2 2 2 4" xfId="440"/>
    <cellStyle name="Comma 8 2 3 2 2 3" xfId="441"/>
    <cellStyle name="Comma 8 2 3 2 2 4" xfId="442"/>
    <cellStyle name="Comma 8 2 3 2 2 5" xfId="443"/>
    <cellStyle name="Comma 8 2 3 2 3" xfId="444"/>
    <cellStyle name="Comma 8 2 3 2 3 2" xfId="445"/>
    <cellStyle name="Comma 8 2 3 2 3 3" xfId="446"/>
    <cellStyle name="Comma 8 2 3 2 3 4" xfId="447"/>
    <cellStyle name="Comma 8 2 3 2 4" xfId="448"/>
    <cellStyle name="Comma 8 2 3 2 5" xfId="449"/>
    <cellStyle name="Comma 8 2 3 2 6" xfId="450"/>
    <cellStyle name="Comma 8 2 3 3" xfId="451"/>
    <cellStyle name="Comma 8 2 3 3 2" xfId="452"/>
    <cellStyle name="Comma 8 2 3 3 2 2" xfId="453"/>
    <cellStyle name="Comma 8 2 3 3 2 3" xfId="454"/>
    <cellStyle name="Comma 8 2 3 3 2 4" xfId="455"/>
    <cellStyle name="Comma 8 2 3 3 3" xfId="456"/>
    <cellStyle name="Comma 8 2 3 3 4" xfId="457"/>
    <cellStyle name="Comma 8 2 3 3 5" xfId="458"/>
    <cellStyle name="Comma 8 2 3 4" xfId="459"/>
    <cellStyle name="Comma 8 2 3 4 2" xfId="460"/>
    <cellStyle name="Comma 8 2 3 4 3" xfId="461"/>
    <cellStyle name="Comma 8 2 3 4 4" xfId="462"/>
    <cellStyle name="Comma 8 2 3 5" xfId="463"/>
    <cellStyle name="Comma 8 2 3 6" xfId="464"/>
    <cellStyle name="Comma 8 2 3 7" xfId="465"/>
    <cellStyle name="Comma 8 2 4" xfId="466"/>
    <cellStyle name="Comma 8 2 4 2" xfId="467"/>
    <cellStyle name="Comma 8 2 4 2 2" xfId="468"/>
    <cellStyle name="Comma 8 2 4 2 2 2" xfId="469"/>
    <cellStyle name="Comma 8 2 4 2 2 3" xfId="470"/>
    <cellStyle name="Comma 8 2 4 2 2 4" xfId="471"/>
    <cellStyle name="Comma 8 2 4 2 3" xfId="472"/>
    <cellStyle name="Comma 8 2 4 2 4" xfId="473"/>
    <cellStyle name="Comma 8 2 4 2 5" xfId="474"/>
    <cellStyle name="Comma 8 2 4 3" xfId="475"/>
    <cellStyle name="Comma 8 2 4 3 2" xfId="476"/>
    <cellStyle name="Comma 8 2 4 3 3" xfId="477"/>
    <cellStyle name="Comma 8 2 4 3 4" xfId="478"/>
    <cellStyle name="Comma 8 2 4 4" xfId="479"/>
    <cellStyle name="Comma 8 2 4 5" xfId="480"/>
    <cellStyle name="Comma 8 2 4 6" xfId="481"/>
    <cellStyle name="Comma 8 2 5" xfId="482"/>
    <cellStyle name="Comma 8 2 5 2" xfId="483"/>
    <cellStyle name="Comma 8 2 5 2 2" xfId="484"/>
    <cellStyle name="Comma 8 2 5 2 3" xfId="485"/>
    <cellStyle name="Comma 8 2 5 2 4" xfId="486"/>
    <cellStyle name="Comma 8 2 5 3" xfId="487"/>
    <cellStyle name="Comma 8 2 5 4" xfId="488"/>
    <cellStyle name="Comma 8 2 5 5" xfId="489"/>
    <cellStyle name="Comma 8 2 6" xfId="490"/>
    <cellStyle name="Comma 8 2 6 2" xfId="491"/>
    <cellStyle name="Comma 8 2 6 3" xfId="492"/>
    <cellStyle name="Comma 8 2 6 4" xfId="493"/>
    <cellStyle name="Comma 8 2 7" xfId="494"/>
    <cellStyle name="Comma 8 2 8" xfId="495"/>
    <cellStyle name="Comma 8 2 9" xfId="496"/>
    <cellStyle name="Comma 8 3" xfId="497"/>
    <cellStyle name="Comma 8 3 2" xfId="498"/>
    <cellStyle name="Comma 8 3 2 2" xfId="499"/>
    <cellStyle name="Comma 8 3 2 2 2" xfId="500"/>
    <cellStyle name="Comma 8 3 2 2 3" xfId="501"/>
    <cellStyle name="Comma 8 3 2 2 4" xfId="502"/>
    <cellStyle name="Comma 8 3 2 3" xfId="503"/>
    <cellStyle name="Comma 8 3 2 4" xfId="504"/>
    <cellStyle name="Comma 8 3 2 5" xfId="505"/>
    <cellStyle name="Comma 8 3 3" xfId="506"/>
    <cellStyle name="Comma 8 3 3 2" xfId="507"/>
    <cellStyle name="Comma 8 3 3 3" xfId="508"/>
    <cellStyle name="Comma 8 3 3 4" xfId="509"/>
    <cellStyle name="Comma 8 3 4" xfId="510"/>
    <cellStyle name="Comma 8 3 5" xfId="511"/>
    <cellStyle name="Comma 8 3 6" xfId="512"/>
    <cellStyle name="Comma 8 4" xfId="513"/>
    <cellStyle name="Comma 8 4 2" xfId="514"/>
    <cellStyle name="Comma 8 4 2 2" xfId="515"/>
    <cellStyle name="Comma 8 4 2 2 2" xfId="516"/>
    <cellStyle name="Comma 8 4 2 2 3" xfId="517"/>
    <cellStyle name="Comma 8 4 2 2 4" xfId="518"/>
    <cellStyle name="Comma 8 4 2 3" xfId="519"/>
    <cellStyle name="Comma 8 4 2 4" xfId="520"/>
    <cellStyle name="Comma 8 4 2 5" xfId="521"/>
    <cellStyle name="Comma 8 4 3" xfId="522"/>
    <cellStyle name="Comma 8 4 3 2" xfId="523"/>
    <cellStyle name="Comma 8 4 3 3" xfId="524"/>
    <cellStyle name="Comma 8 4 3 4" xfId="525"/>
    <cellStyle name="Comma 8 4 4" xfId="526"/>
    <cellStyle name="Comma 8 4 5" xfId="527"/>
    <cellStyle name="Comma 8 4 6" xfId="528"/>
    <cellStyle name="Comma 8 5" xfId="529"/>
    <cellStyle name="Comma 8 5 2" xfId="530"/>
    <cellStyle name="Comma 8 5 2 2" xfId="531"/>
    <cellStyle name="Comma 8 5 2 2 2" xfId="532"/>
    <cellStyle name="Comma 8 5 2 2 3" xfId="533"/>
    <cellStyle name="Comma 8 5 2 2 4" xfId="534"/>
    <cellStyle name="Comma 8 5 2 3" xfId="535"/>
    <cellStyle name="Comma 8 5 2 4" xfId="536"/>
    <cellStyle name="Comma 8 5 2 5" xfId="537"/>
    <cellStyle name="Comma 8 5 3" xfId="538"/>
    <cellStyle name="Comma 8 5 3 2" xfId="539"/>
    <cellStyle name="Comma 8 5 3 3" xfId="540"/>
    <cellStyle name="Comma 8 5 3 4" xfId="541"/>
    <cellStyle name="Comma 8 5 4" xfId="542"/>
    <cellStyle name="Comma 8 5 5" xfId="543"/>
    <cellStyle name="Comma 8 5 6" xfId="544"/>
    <cellStyle name="Comma 8 6" xfId="545"/>
    <cellStyle name="Comma 8 6 2" xfId="546"/>
    <cellStyle name="Comma 8 6 2 2" xfId="547"/>
    <cellStyle name="Comma 8 6 2 2 2" xfId="548"/>
    <cellStyle name="Comma 8 6 2 2 3" xfId="549"/>
    <cellStyle name="Comma 8 6 2 2 4" xfId="550"/>
    <cellStyle name="Comma 8 6 2 3" xfId="551"/>
    <cellStyle name="Comma 8 6 2 4" xfId="552"/>
    <cellStyle name="Comma 8 6 2 5" xfId="553"/>
    <cellStyle name="Comma 8 6 3" xfId="554"/>
    <cellStyle name="Comma 8 6 3 2" xfId="555"/>
    <cellStyle name="Comma 8 6 3 3" xfId="556"/>
    <cellStyle name="Comma 8 6 3 4" xfId="557"/>
    <cellStyle name="Comma 8 6 4" xfId="558"/>
    <cellStyle name="Comma 8 6 5" xfId="559"/>
    <cellStyle name="Comma 8 6 6" xfId="560"/>
    <cellStyle name="Comma 8 7" xfId="561"/>
    <cellStyle name="Comma 8 7 2" xfId="562"/>
    <cellStyle name="Comma 8 7 2 2" xfId="563"/>
    <cellStyle name="Comma 8 7 2 3" xfId="564"/>
    <cellStyle name="Comma 8 7 2 4" xfId="565"/>
    <cellStyle name="Comma 8 7 3" xfId="566"/>
    <cellStyle name="Comma 8 7 4" xfId="567"/>
    <cellStyle name="Comma 8 7 5" xfId="568"/>
    <cellStyle name="Comma 8 8" xfId="569"/>
    <cellStyle name="Comma 8 8 2" xfId="570"/>
    <cellStyle name="Comma 8 8 3" xfId="571"/>
    <cellStyle name="Comma 8 8 4" xfId="572"/>
    <cellStyle name="Comma 8 9" xfId="573"/>
    <cellStyle name="Comma 9" xfId="574"/>
    <cellStyle name="Comma 9 2" xfId="575"/>
    <cellStyle name="Comma 9 3" xfId="576"/>
    <cellStyle name="Comma 9 4" xfId="577"/>
    <cellStyle name="Comma0" xfId="578"/>
    <cellStyle name="Currency" xfId="579"/>
    <cellStyle name="Currency [0]" xfId="580"/>
    <cellStyle name="Currency [0] 2" xfId="581"/>
    <cellStyle name="Currency [0] 2 2" xfId="582"/>
    <cellStyle name="Currency [0] 2 2 2" xfId="583"/>
    <cellStyle name="Currency [0] 2 2 3" xfId="584"/>
    <cellStyle name="Currency [0] 2 2 4" xfId="585"/>
    <cellStyle name="Currency [0] 2 3" xfId="586"/>
    <cellStyle name="Currency [0] 2 4" xfId="587"/>
    <cellStyle name="Currency [0] 2 5" xfId="588"/>
    <cellStyle name="Currency 2" xfId="589"/>
    <cellStyle name="Currency 2 2" xfId="590"/>
    <cellStyle name="Currency 2 2 2" xfId="591"/>
    <cellStyle name="Currency 2 2 2 2" xfId="592"/>
    <cellStyle name="Currency 2 2 2 3" xfId="593"/>
    <cellStyle name="Currency 2 2 2 4" xfId="594"/>
    <cellStyle name="Currency 2 2 3" xfId="595"/>
    <cellStyle name="Currency 2 3" xfId="596"/>
    <cellStyle name="Currency 2 3 2" xfId="597"/>
    <cellStyle name="Currency 2 3 2 2" xfId="598"/>
    <cellStyle name="Currency 2 3 3" xfId="599"/>
    <cellStyle name="Currency 2 3 4" xfId="600"/>
    <cellStyle name="Currency 2 4" xfId="601"/>
    <cellStyle name="Currency 2 4 2" xfId="602"/>
    <cellStyle name="Currency 2 5" xfId="603"/>
    <cellStyle name="Currency 2 6" xfId="604"/>
    <cellStyle name="Currency 3" xfId="605"/>
    <cellStyle name="Currency 3 2" xfId="606"/>
    <cellStyle name="Currency 3 2 2" xfId="607"/>
    <cellStyle name="Currency 3 2 3" xfId="608"/>
    <cellStyle name="Currency 3 2 4" xfId="609"/>
    <cellStyle name="Currency 3 3" xfId="610"/>
    <cellStyle name="Currency 3 3 2" xfId="611"/>
    <cellStyle name="Currency 3 4" xfId="612"/>
    <cellStyle name="Currency 3 5" xfId="613"/>
    <cellStyle name="Currency 3 6" xfId="614"/>
    <cellStyle name="Currency 3 7" xfId="615"/>
    <cellStyle name="Currency 4" xfId="616"/>
    <cellStyle name="Currency 4 2" xfId="617"/>
    <cellStyle name="Currency 4 3" xfId="618"/>
    <cellStyle name="Currency 4 4" xfId="619"/>
    <cellStyle name="Currency 5" xfId="620"/>
    <cellStyle name="Currency 5 2" xfId="621"/>
    <cellStyle name="Currency 5 2 2" xfId="622"/>
    <cellStyle name="Currency 5 2 2 2" xfId="623"/>
    <cellStyle name="Currency 5 2 2 3" xfId="624"/>
    <cellStyle name="Currency 5 2 2 4" xfId="625"/>
    <cellStyle name="Currency 5 2 3" xfId="626"/>
    <cellStyle name="Currency 5 2 4" xfId="627"/>
    <cellStyle name="Currency 5 2 5" xfId="628"/>
    <cellStyle name="Currency 5 3" xfId="629"/>
    <cellStyle name="Currency 5 3 2" xfId="630"/>
    <cellStyle name="Currency 5 3 3" xfId="631"/>
    <cellStyle name="Currency 5 3 4" xfId="632"/>
    <cellStyle name="Currency 5 4" xfId="633"/>
    <cellStyle name="Currency 5 5" xfId="634"/>
    <cellStyle name="Currency 5 6" xfId="635"/>
    <cellStyle name="Currency 6" xfId="636"/>
    <cellStyle name="Currency 6 2" xfId="637"/>
    <cellStyle name="Currency 6 3" xfId="638"/>
    <cellStyle name="Currency 6 4" xfId="639"/>
    <cellStyle name="Currency 7" xfId="640"/>
    <cellStyle name="Currency0" xfId="641"/>
    <cellStyle name="Currency0 2" xfId="642"/>
    <cellStyle name="Currency0 3" xfId="643"/>
    <cellStyle name="Currency0 4" xfId="644"/>
    <cellStyle name="Date" xfId="645"/>
    <cellStyle name="Excel Built-in Normal" xfId="646"/>
    <cellStyle name="Explanatory Text" xfId="647"/>
    <cellStyle name="Filled" xfId="648"/>
    <cellStyle name="Filled 2" xfId="649"/>
    <cellStyle name="Fixed" xfId="650"/>
    <cellStyle name="Good" xfId="651"/>
    <cellStyle name="Good 2" xfId="652"/>
    <cellStyle name="Header" xfId="653"/>
    <cellStyle name="HeaderLEA" xfId="654"/>
    <cellStyle name="Heading" xfId="655"/>
    <cellStyle name="Heading 1" xfId="656"/>
    <cellStyle name="Heading 2" xfId="657"/>
    <cellStyle name="Heading 3" xfId="658"/>
    <cellStyle name="Heading 4" xfId="659"/>
    <cellStyle name="Hyperlink 2" xfId="660"/>
    <cellStyle name="Hyperlink 2 2" xfId="661"/>
    <cellStyle name="Hyperlink 2 3" xfId="662"/>
    <cellStyle name="Hyperlink 2 4" xfId="663"/>
    <cellStyle name="Hyperlink 2 5" xfId="664"/>
    <cellStyle name="Hyperlink 3" xfId="665"/>
    <cellStyle name="Hyperlink 4" xfId="666"/>
    <cellStyle name="Input" xfId="667"/>
    <cellStyle name="LEAName" xfId="668"/>
    <cellStyle name="LEANumber" xfId="669"/>
    <cellStyle name="Linked Cell" xfId="670"/>
    <cellStyle name="Neutral" xfId="671"/>
    <cellStyle name="Neutral 2" xfId="672"/>
    <cellStyle name="Normal 10" xfId="673"/>
    <cellStyle name="Normal 10 10" xfId="674"/>
    <cellStyle name="Normal 10 2" xfId="675"/>
    <cellStyle name="Normal 10 2 2" xfId="676"/>
    <cellStyle name="Normal 10 2 2 2" xfId="677"/>
    <cellStyle name="Normal 10 2 3" xfId="678"/>
    <cellStyle name="Normal 10 2 4" xfId="679"/>
    <cellStyle name="Normal 10 3" xfId="680"/>
    <cellStyle name="Normal 10 3 2" xfId="681"/>
    <cellStyle name="Normal 10 3 2 2" xfId="682"/>
    <cellStyle name="Normal 10 3 3" xfId="683"/>
    <cellStyle name="Normal 10 3 4" xfId="684"/>
    <cellStyle name="Normal 10 4" xfId="685"/>
    <cellStyle name="Normal 10 5" xfId="686"/>
    <cellStyle name="Normal 10 5 2" xfId="687"/>
    <cellStyle name="Normal 10 5 3" xfId="688"/>
    <cellStyle name="Normal 10 6" xfId="689"/>
    <cellStyle name="Normal 10 7" xfId="690"/>
    <cellStyle name="Normal 10 8" xfId="691"/>
    <cellStyle name="Normal 10 9" xfId="692"/>
    <cellStyle name="Normal 11" xfId="693"/>
    <cellStyle name="Normal 11 2" xfId="694"/>
    <cellStyle name="Normal 11 2 2" xfId="695"/>
    <cellStyle name="Normal 11 2 2 2" xfId="696"/>
    <cellStyle name="Normal 11 2 3" xfId="697"/>
    <cellStyle name="Normal 11 2 4" xfId="698"/>
    <cellStyle name="Normal 11 3" xfId="699"/>
    <cellStyle name="Normal 11 3 2" xfId="700"/>
    <cellStyle name="Normal 11 4" xfId="701"/>
    <cellStyle name="Normal 11 5" xfId="702"/>
    <cellStyle name="Normal 11 6" xfId="703"/>
    <cellStyle name="Normal 12" xfId="704"/>
    <cellStyle name="Normal 12 2" xfId="705"/>
    <cellStyle name="Normal 12 2 2" xfId="706"/>
    <cellStyle name="Normal 12 2 2 2" xfId="707"/>
    <cellStyle name="Normal 12 2 3" xfId="708"/>
    <cellStyle name="Normal 12 3" xfId="709"/>
    <cellStyle name="Normal 12 4" xfId="710"/>
    <cellStyle name="Normal 12 5" xfId="711"/>
    <cellStyle name="Normal 13" xfId="712"/>
    <cellStyle name="Normal 13 2" xfId="713"/>
    <cellStyle name="Normal 13 2 2" xfId="714"/>
    <cellStyle name="Normal 13 3" xfId="715"/>
    <cellStyle name="Normal 13 4" xfId="716"/>
    <cellStyle name="Normal 13 7" xfId="717"/>
    <cellStyle name="Normal 14" xfId="718"/>
    <cellStyle name="Normal 14 2" xfId="719"/>
    <cellStyle name="Normal 14 2 2" xfId="720"/>
    <cellStyle name="Normal 14 3" xfId="721"/>
    <cellStyle name="Normal 15" xfId="722"/>
    <cellStyle name="Normal 15 2" xfId="723"/>
    <cellStyle name="Normal 15 2 2" xfId="724"/>
    <cellStyle name="Normal 15 2 3" xfId="725"/>
    <cellStyle name="Normal 15 3" xfId="726"/>
    <cellStyle name="Normal 16" xfId="727"/>
    <cellStyle name="Normal 16 2" xfId="728"/>
    <cellStyle name="Normal 16 2 2" xfId="729"/>
    <cellStyle name="Normal 16 2 2 2" xfId="730"/>
    <cellStyle name="Normal 16 2 3" xfId="731"/>
    <cellStyle name="Normal 16 2 4" xfId="732"/>
    <cellStyle name="Normal 16 3" xfId="733"/>
    <cellStyle name="Normal 16 3 2" xfId="734"/>
    <cellStyle name="Normal 16 3 3" xfId="735"/>
    <cellStyle name="Normal 16 4" xfId="736"/>
    <cellStyle name="Normal 16 5" xfId="737"/>
    <cellStyle name="Normal 16 6" xfId="738"/>
    <cellStyle name="Normal 17" xfId="739"/>
    <cellStyle name="Normal 17 2" xfId="740"/>
    <cellStyle name="Normal 17 2 2" xfId="741"/>
    <cellStyle name="Normal 17 2 3" xfId="742"/>
    <cellStyle name="Normal 17 2 4" xfId="743"/>
    <cellStyle name="Normal 17 3" xfId="744"/>
    <cellStyle name="Normal 17 4" xfId="745"/>
    <cellStyle name="Normal 17 5" xfId="746"/>
    <cellStyle name="Normal 18" xfId="747"/>
    <cellStyle name="Normal 18 2" xfId="748"/>
    <cellStyle name="Normal 18 2 2" xfId="749"/>
    <cellStyle name="Normal 18 3" xfId="750"/>
    <cellStyle name="Normal 18 4" xfId="751"/>
    <cellStyle name="Normal 18 5" xfId="752"/>
    <cellStyle name="Normal 19" xfId="753"/>
    <cellStyle name="Normal 19 2" xfId="754"/>
    <cellStyle name="Normal 19 2 2" xfId="755"/>
    <cellStyle name="Normal 19 3" xfId="756"/>
    <cellStyle name="Normal 19 4" xfId="757"/>
    <cellStyle name="Normal 2" xfId="758"/>
    <cellStyle name="Normal 2 10" xfId="759"/>
    <cellStyle name="Normal 2 10 2" xfId="760"/>
    <cellStyle name="Normal 2 11" xfId="761"/>
    <cellStyle name="Normal 2 11 2" xfId="762"/>
    <cellStyle name="Normal 2 12" xfId="763"/>
    <cellStyle name="Normal 2 12 2" xfId="764"/>
    <cellStyle name="Normal 2 13" xfId="765"/>
    <cellStyle name="Normal 2 14" xfId="766"/>
    <cellStyle name="Normal 2 2" xfId="767"/>
    <cellStyle name="Normal 2 2 2" xfId="768"/>
    <cellStyle name="Normal 2 2 2 2" xfId="769"/>
    <cellStyle name="Normal 2 2 2 2 2" xfId="770"/>
    <cellStyle name="Normal 2 2 2 3" xfId="771"/>
    <cellStyle name="Normal 2 2 2 3 2" xfId="772"/>
    <cellStyle name="Normal 2 2 2 4" xfId="773"/>
    <cellStyle name="Normal 2 2 2 5" xfId="774"/>
    <cellStyle name="Normal 2 2 2 6" xfId="775"/>
    <cellStyle name="Normal 2 2 3" xfId="776"/>
    <cellStyle name="Normal 2 2 3 2" xfId="777"/>
    <cellStyle name="Normal 2 2 3 2 2" xfId="778"/>
    <cellStyle name="Normal 2 2 3 3" xfId="779"/>
    <cellStyle name="Normal 2 2 4" xfId="780"/>
    <cellStyle name="Normal 2 2 4 2" xfId="781"/>
    <cellStyle name="Normal 2 2 5" xfId="782"/>
    <cellStyle name="Normal 2 2 5 2" xfId="783"/>
    <cellStyle name="Normal 2 2 6" xfId="784"/>
    <cellStyle name="Normal 2 2 7" xfId="785"/>
    <cellStyle name="Normal 2 2 7 2" xfId="786"/>
    <cellStyle name="Normal 2 3" xfId="787"/>
    <cellStyle name="Normal 2 3 2" xfId="788"/>
    <cellStyle name="Normal 2 3 2 2" xfId="789"/>
    <cellStyle name="Normal 2 3 2 2 2" xfId="790"/>
    <cellStyle name="Normal 2 3 3" xfId="791"/>
    <cellStyle name="Normal 2 3 3 2" xfId="792"/>
    <cellStyle name="Normal 2 3 3 3" xfId="793"/>
    <cellStyle name="Normal 2 3 3 4" xfId="794"/>
    <cellStyle name="Normal 2 3 4" xfId="795"/>
    <cellStyle name="Normal 2 3 5" xfId="796"/>
    <cellStyle name="Normal 2 3 6" xfId="797"/>
    <cellStyle name="Normal 2 3 6 2" xfId="798"/>
    <cellStyle name="Normal 2 3 7" xfId="799"/>
    <cellStyle name="Normal 2 3 8" xfId="800"/>
    <cellStyle name="Normal 2 4" xfId="801"/>
    <cellStyle name="Normal 2 4 2" xfId="802"/>
    <cellStyle name="Normal 2 4 2 2" xfId="803"/>
    <cellStyle name="Normal 2 4 3" xfId="804"/>
    <cellStyle name="Normal 2 5" xfId="805"/>
    <cellStyle name="Normal 2 5 2" xfId="806"/>
    <cellStyle name="Normal 2 5 3" xfId="807"/>
    <cellStyle name="Normal 2 6" xfId="808"/>
    <cellStyle name="Normal 2 6 2" xfId="809"/>
    <cellStyle name="Normal 2 6 2 2" xfId="810"/>
    <cellStyle name="Normal 2 6 2 3" xfId="811"/>
    <cellStyle name="Normal 2 6 2 4" xfId="812"/>
    <cellStyle name="Normal 2 7" xfId="813"/>
    <cellStyle name="Normal 2 7 2" xfId="814"/>
    <cellStyle name="Normal 2 7 3" xfId="815"/>
    <cellStyle name="Normal 2 7 3 2" xfId="816"/>
    <cellStyle name="Normal 2 7 3 3" xfId="817"/>
    <cellStyle name="Normal 2 7 3 4" xfId="818"/>
    <cellStyle name="Normal 2 8" xfId="819"/>
    <cellStyle name="Normal 2 9" xfId="820"/>
    <cellStyle name="Normal 2 9 2" xfId="821"/>
    <cellStyle name="Normal 2_Journal" xfId="822"/>
    <cellStyle name="Normal 20" xfId="823"/>
    <cellStyle name="Normal 20 2" xfId="824"/>
    <cellStyle name="Normal 20 2 2" xfId="825"/>
    <cellStyle name="Normal 20 3" xfId="826"/>
    <cellStyle name="Normal 20 4" xfId="827"/>
    <cellStyle name="Normal 21" xfId="828"/>
    <cellStyle name="Normal 21 2" xfId="829"/>
    <cellStyle name="Normal 21 3" xfId="830"/>
    <cellStyle name="Normal 22" xfId="831"/>
    <cellStyle name="Normal 22 2" xfId="832"/>
    <cellStyle name="Normal 22 3" xfId="833"/>
    <cellStyle name="Normal 23" xfId="834"/>
    <cellStyle name="Normal 24" xfId="835"/>
    <cellStyle name="Normal 25" xfId="836"/>
    <cellStyle name="Normal 258" xfId="837"/>
    <cellStyle name="Normal 258 2" xfId="838"/>
    <cellStyle name="Normal 258 2 2" xfId="839"/>
    <cellStyle name="Normal 258 2 3" xfId="840"/>
    <cellStyle name="Normal 258 3" xfId="841"/>
    <cellStyle name="Normal 258 4" xfId="842"/>
    <cellStyle name="Normal 26" xfId="843"/>
    <cellStyle name="Normal 260" xfId="844"/>
    <cellStyle name="Normal 260 2" xfId="845"/>
    <cellStyle name="Normal 260 2 2" xfId="846"/>
    <cellStyle name="Normal 260 2 3" xfId="847"/>
    <cellStyle name="Normal 260 3" xfId="848"/>
    <cellStyle name="Normal 260 4" xfId="849"/>
    <cellStyle name="Normal 27" xfId="850"/>
    <cellStyle name="Normal 27 2" xfId="851"/>
    <cellStyle name="Normal 28" xfId="852"/>
    <cellStyle name="Normal 28 2" xfId="853"/>
    <cellStyle name="Normal 29" xfId="854"/>
    <cellStyle name="Normal 3" xfId="855"/>
    <cellStyle name="Normal 3 10" xfId="856"/>
    <cellStyle name="Normal 3 11" xfId="857"/>
    <cellStyle name="Normal 3 12" xfId="858"/>
    <cellStyle name="Normal 3 13" xfId="859"/>
    <cellStyle name="Normal 3 14" xfId="860"/>
    <cellStyle name="Normal 3 15" xfId="861"/>
    <cellStyle name="Normal 3 15 2" xfId="862"/>
    <cellStyle name="Normal 3 15 3" xfId="863"/>
    <cellStyle name="Normal 3 15 4" xfId="864"/>
    <cellStyle name="Normal 3 2" xfId="865"/>
    <cellStyle name="Normal 3 2 2" xfId="866"/>
    <cellStyle name="Normal 3 2 2 2" xfId="867"/>
    <cellStyle name="Normal 3 2 2 3" xfId="868"/>
    <cellStyle name="Normal 3 2 2 4" xfId="869"/>
    <cellStyle name="Normal 3 2 3" xfId="870"/>
    <cellStyle name="Normal 3 2 3 2" xfId="871"/>
    <cellStyle name="Normal 3 2 3 2 2" xfId="872"/>
    <cellStyle name="Normal 3 2 3 3" xfId="873"/>
    <cellStyle name="Normal 3 2 3 4" xfId="874"/>
    <cellStyle name="Normal 3 2 3 5" xfId="875"/>
    <cellStyle name="Normal 3 2 4" xfId="876"/>
    <cellStyle name="Normal 3 2 4 2" xfId="877"/>
    <cellStyle name="Normal 3 2 4 3" xfId="878"/>
    <cellStyle name="Normal 3 2 5" xfId="879"/>
    <cellStyle name="Normal 3 2 5 2" xfId="880"/>
    <cellStyle name="Normal 3 2 6" xfId="881"/>
    <cellStyle name="Normal 3 2 7" xfId="882"/>
    <cellStyle name="Normal 3 3" xfId="883"/>
    <cellStyle name="Normal 3 3 2" xfId="884"/>
    <cellStyle name="Normal 3 3 3" xfId="885"/>
    <cellStyle name="Normal 3 3 4" xfId="886"/>
    <cellStyle name="Normal 3 4" xfId="887"/>
    <cellStyle name="Normal 3 4 2" xfId="888"/>
    <cellStyle name="Normal 3 4 2 2" xfId="889"/>
    <cellStyle name="Normal 3 4 3" xfId="890"/>
    <cellStyle name="Normal 3 4 4" xfId="891"/>
    <cellStyle name="Normal 3 5" xfId="892"/>
    <cellStyle name="Normal 3 5 2" xfId="893"/>
    <cellStyle name="Normal 3 5 2 2" xfId="894"/>
    <cellStyle name="Normal 3 5 3" xfId="895"/>
    <cellStyle name="Normal 3 5 4" xfId="896"/>
    <cellStyle name="Normal 3 5 5" xfId="897"/>
    <cellStyle name="Normal 3 6" xfId="898"/>
    <cellStyle name="Normal 3 6 2" xfId="899"/>
    <cellStyle name="Normal 3 6 2 2" xfId="900"/>
    <cellStyle name="Normal 3 6 3" xfId="901"/>
    <cellStyle name="Normal 3 6 4" xfId="902"/>
    <cellStyle name="Normal 3 7" xfId="903"/>
    <cellStyle name="Normal 3 7 2" xfId="904"/>
    <cellStyle name="Normal 3 7 2 2" xfId="905"/>
    <cellStyle name="Normal 3 7 3" xfId="906"/>
    <cellStyle name="Normal 3 8" xfId="907"/>
    <cellStyle name="Normal 3 9" xfId="908"/>
    <cellStyle name="Normal 3 9 2" xfId="909"/>
    <cellStyle name="Normal 30" xfId="910"/>
    <cellStyle name="Normal 31" xfId="911"/>
    <cellStyle name="Normal 32" xfId="912"/>
    <cellStyle name="Normal 33" xfId="913"/>
    <cellStyle name="Normal 34" xfId="914"/>
    <cellStyle name="Normal 35" xfId="915"/>
    <cellStyle name="Normal 36" xfId="916"/>
    <cellStyle name="Normal 37" xfId="917"/>
    <cellStyle name="Normal 38" xfId="918"/>
    <cellStyle name="Normal 39" xfId="919"/>
    <cellStyle name="Normal 39 2" xfId="920"/>
    <cellStyle name="Normal 4" xfId="921"/>
    <cellStyle name="Normal 4 10" xfId="922"/>
    <cellStyle name="Normal 4 11" xfId="923"/>
    <cellStyle name="Normal 4 11 2" xfId="924"/>
    <cellStyle name="Normal 4 11 3" xfId="925"/>
    <cellStyle name="Normal 4 12" xfId="926"/>
    <cellStyle name="Normal 4 13" xfId="927"/>
    <cellStyle name="Normal 4 14" xfId="928"/>
    <cellStyle name="Normal 4 15" xfId="929"/>
    <cellStyle name="Normal 4 2" xfId="930"/>
    <cellStyle name="Normal 4 2 2" xfId="931"/>
    <cellStyle name="Normal 4 2 2 2" xfId="932"/>
    <cellStyle name="Normal 4 2 2 3" xfId="933"/>
    <cellStyle name="Normal 4 2 2 3 2" xfId="934"/>
    <cellStyle name="Normal 4 2 2 3 3" xfId="935"/>
    <cellStyle name="Normal 4 2 2 3 4" xfId="936"/>
    <cellStyle name="Normal 4 2 2 4" xfId="937"/>
    <cellStyle name="Normal 4 2 3" xfId="938"/>
    <cellStyle name="Normal 4 2 3 2" xfId="939"/>
    <cellStyle name="Normal 4 2 3 3" xfId="940"/>
    <cellStyle name="Normal 4 2 3 4" xfId="941"/>
    <cellStyle name="Normal 4 2 4" xfId="942"/>
    <cellStyle name="Normal 4 2 5" xfId="943"/>
    <cellStyle name="Normal 4 2 6" xfId="944"/>
    <cellStyle name="Normal 4 2 7" xfId="945"/>
    <cellStyle name="Normal 4 3" xfId="946"/>
    <cellStyle name="Normal 4 3 2" xfId="947"/>
    <cellStyle name="Normal 4 3 3" xfId="948"/>
    <cellStyle name="Normal 4 3 4" xfId="949"/>
    <cellStyle name="Normal 4 3 5" xfId="950"/>
    <cellStyle name="Normal 4 4" xfId="951"/>
    <cellStyle name="Normal 4 4 2" xfId="952"/>
    <cellStyle name="Normal 4 4 3" xfId="953"/>
    <cellStyle name="Normal 4 4 4" xfId="954"/>
    <cellStyle name="Normal 4 4 5" xfId="955"/>
    <cellStyle name="Normal 4 5" xfId="956"/>
    <cellStyle name="Normal 4 6" xfId="957"/>
    <cellStyle name="Normal 4 7" xfId="958"/>
    <cellStyle name="Normal 4 8" xfId="959"/>
    <cellStyle name="Normal 4 9" xfId="960"/>
    <cellStyle name="Normal 40" xfId="961"/>
    <cellStyle name="Normal 40 2" xfId="962"/>
    <cellStyle name="Normal 41" xfId="963"/>
    <cellStyle name="Normal 41 2" xfId="964"/>
    <cellStyle name="Normal 42" xfId="965"/>
    <cellStyle name="Normal 42 2" xfId="966"/>
    <cellStyle name="Normal 43" xfId="967"/>
    <cellStyle name="Normal 43 2" xfId="968"/>
    <cellStyle name="Normal 44" xfId="969"/>
    <cellStyle name="Normal 45" xfId="970"/>
    <cellStyle name="Normal 46" xfId="971"/>
    <cellStyle name="Normal 47" xfId="972"/>
    <cellStyle name="Normal 48" xfId="973"/>
    <cellStyle name="Normal 49" xfId="974"/>
    <cellStyle name="Normal 5" xfId="975"/>
    <cellStyle name="Normal 5 2" xfId="976"/>
    <cellStyle name="Normal 5 2 2" xfId="977"/>
    <cellStyle name="Normal 5 2 2 2" xfId="978"/>
    <cellStyle name="Normal 5 2 2 3" xfId="979"/>
    <cellStyle name="Normal 5 2 3" xfId="980"/>
    <cellStyle name="Normal 5 2 3 2" xfId="981"/>
    <cellStyle name="Normal 5 2 3 3" xfId="982"/>
    <cellStyle name="Normal 5 2 3 4" xfId="983"/>
    <cellStyle name="Normal 5 2 4" xfId="984"/>
    <cellStyle name="Normal 5 2 4 2" xfId="985"/>
    <cellStyle name="Normal 5 2 5" xfId="986"/>
    <cellStyle name="Normal 5 2 6" xfId="987"/>
    <cellStyle name="Normal 5 2 7" xfId="988"/>
    <cellStyle name="Normal 5 2 8" xfId="989"/>
    <cellStyle name="Normal 5 3" xfId="990"/>
    <cellStyle name="Normal 5 3 2" xfId="991"/>
    <cellStyle name="Normal 5 3 2 2" xfId="992"/>
    <cellStyle name="Normal 5 3 2 3" xfId="993"/>
    <cellStyle name="Normal 5 3 2 4" xfId="994"/>
    <cellStyle name="Normal 5 4" xfId="995"/>
    <cellStyle name="Normal 5 4 2" xfId="996"/>
    <cellStyle name="Normal 5 4 3" xfId="997"/>
    <cellStyle name="Normal 5 4 4" xfId="998"/>
    <cellStyle name="Normal 5 4 5" xfId="999"/>
    <cellStyle name="Normal 5 5" xfId="1000"/>
    <cellStyle name="Normal 5 6" xfId="1001"/>
    <cellStyle name="Normal 5 7" xfId="1002"/>
    <cellStyle name="Normal 5 7 2" xfId="1003"/>
    <cellStyle name="Normal 5 8" xfId="1004"/>
    <cellStyle name="Normal 5 9" xfId="1005"/>
    <cellStyle name="Normal 50" xfId="1006"/>
    <cellStyle name="Normal 51" xfId="1007"/>
    <cellStyle name="Normal 52" xfId="1008"/>
    <cellStyle name="Normal 6" xfId="1009"/>
    <cellStyle name="Normal 6 2" xfId="1010"/>
    <cellStyle name="Normal 6 2 2" xfId="1011"/>
    <cellStyle name="Normal 6 2 2 2" xfId="1012"/>
    <cellStyle name="Normal 6 2 3" xfId="1013"/>
    <cellStyle name="Normal 6 2 4" xfId="1014"/>
    <cellStyle name="Normal 6 2 5" xfId="1015"/>
    <cellStyle name="Normal 6 3" xfId="1016"/>
    <cellStyle name="Normal 6 3 2" xfId="1017"/>
    <cellStyle name="Normal 6 3 2 2" xfId="1018"/>
    <cellStyle name="Normal 6 3 2 3" xfId="1019"/>
    <cellStyle name="Normal 6 3 3" xfId="1020"/>
    <cellStyle name="Normal 6 3 3 2" xfId="1021"/>
    <cellStyle name="Normal 6 3 4" xfId="1022"/>
    <cellStyle name="Normal 6 3 5" xfId="1023"/>
    <cellStyle name="Normal 6 4" xfId="1024"/>
    <cellStyle name="Normal 6 4 2" xfId="1025"/>
    <cellStyle name="Normal 6 4 3" xfId="1026"/>
    <cellStyle name="Normal 6 5" xfId="1027"/>
    <cellStyle name="Normal 6 5 2" xfId="1028"/>
    <cellStyle name="Normal 6 6" xfId="1029"/>
    <cellStyle name="Normal 6 6 2" xfId="1030"/>
    <cellStyle name="Normal 6 6 3" xfId="1031"/>
    <cellStyle name="Normal 6 6 4" xfId="1032"/>
    <cellStyle name="Normal 6 7" xfId="1033"/>
    <cellStyle name="Normal 6 7 2" xfId="1034"/>
    <cellStyle name="Normal 6 8" xfId="1035"/>
    <cellStyle name="Normal 7" xfId="1036"/>
    <cellStyle name="Normal 7 10" xfId="1037"/>
    <cellStyle name="Normal 7 11" xfId="1038"/>
    <cellStyle name="Normal 7 2" xfId="1039"/>
    <cellStyle name="Normal 7 2 2" xfId="1040"/>
    <cellStyle name="Normal 7 2 2 2" xfId="1041"/>
    <cellStyle name="Normal 7 2 2 3" xfId="1042"/>
    <cellStyle name="Normal 7 2 3" xfId="1043"/>
    <cellStyle name="Normal 7 2 4" xfId="1044"/>
    <cellStyle name="Normal 7 2 5" xfId="1045"/>
    <cellStyle name="Normal 7 3" xfId="1046"/>
    <cellStyle name="Normal 7 3 2" xfId="1047"/>
    <cellStyle name="Normal 7 3 2 2" xfId="1048"/>
    <cellStyle name="Normal 7 3 3" xfId="1049"/>
    <cellStyle name="Normal 7 3 4" xfId="1050"/>
    <cellStyle name="Normal 7 4" xfId="1051"/>
    <cellStyle name="Normal 7 4 2" xfId="1052"/>
    <cellStyle name="Normal 7 4 3" xfId="1053"/>
    <cellStyle name="Normal 7 4 3 2" xfId="1054"/>
    <cellStyle name="Normal 7 4 3 3" xfId="1055"/>
    <cellStyle name="Normal 7 4 3 4" xfId="1056"/>
    <cellStyle name="Normal 7 5" xfId="1057"/>
    <cellStyle name="Normal 7 6" xfId="1058"/>
    <cellStyle name="Normal 7 7" xfId="1059"/>
    <cellStyle name="Normal 7 8" xfId="1060"/>
    <cellStyle name="Normal 7 9" xfId="1061"/>
    <cellStyle name="Normal 8" xfId="1062"/>
    <cellStyle name="Normal 8 10" xfId="1063"/>
    <cellStyle name="Normal 8 10 2" xfId="1064"/>
    <cellStyle name="Normal 8 10 3" xfId="1065"/>
    <cellStyle name="Normal 8 11" xfId="1066"/>
    <cellStyle name="Normal 8 12" xfId="1067"/>
    <cellStyle name="Normal 8 2" xfId="1068"/>
    <cellStyle name="Normal 8 2 2" xfId="1069"/>
    <cellStyle name="Normal 8 2 2 2" xfId="1070"/>
    <cellStyle name="Normal 8 2 2 3" xfId="1071"/>
    <cellStyle name="Normal 8 2 2 4" xfId="1072"/>
    <cellStyle name="Normal 8 2 2 5" xfId="1073"/>
    <cellStyle name="Normal 8 2 3" xfId="1074"/>
    <cellStyle name="Normal 8 2 3 2" xfId="1075"/>
    <cellStyle name="Normal 8 2 4" xfId="1076"/>
    <cellStyle name="Normal 8 2 5" xfId="1077"/>
    <cellStyle name="Normal 8 2 6" xfId="1078"/>
    <cellStyle name="Normal 8 3" xfId="1079"/>
    <cellStyle name="Normal 8 3 2" xfId="1080"/>
    <cellStyle name="Normal 8 3 2 2" xfId="1081"/>
    <cellStyle name="Normal 8 3 3" xfId="1082"/>
    <cellStyle name="Normal 8 3 4" xfId="1083"/>
    <cellStyle name="Normal 8 3 5" xfId="1084"/>
    <cellStyle name="Normal 8 4" xfId="1085"/>
    <cellStyle name="Normal 8 4 2" xfId="1086"/>
    <cellStyle name="Normal 8 4 3" xfId="1087"/>
    <cellStyle name="Normal 8 4 4" xfId="1088"/>
    <cellStyle name="Normal 8 5" xfId="1089"/>
    <cellStyle name="Normal 8 6" xfId="1090"/>
    <cellStyle name="Normal 8 7" xfId="1091"/>
    <cellStyle name="Normal 8 8" xfId="1092"/>
    <cellStyle name="Normal 8 9" xfId="1093"/>
    <cellStyle name="Normal 81" xfId="1094"/>
    <cellStyle name="Normal 85" xfId="1095"/>
    <cellStyle name="Normal 9" xfId="1096"/>
    <cellStyle name="Normal 9 2" xfId="1097"/>
    <cellStyle name="Normal 9 2 2" xfId="1098"/>
    <cellStyle name="Normal 9 2 2 2" xfId="1099"/>
    <cellStyle name="Normal 9 2 2 3" xfId="1100"/>
    <cellStyle name="Normal 9 2 3" xfId="1101"/>
    <cellStyle name="Normal 9 2 4" xfId="1102"/>
    <cellStyle name="Normal 9 3" xfId="1103"/>
    <cellStyle name="Normal 9 3 2" xfId="1104"/>
    <cellStyle name="Normal 9 4" xfId="1105"/>
    <cellStyle name="Normal 9 4 2" xfId="1106"/>
    <cellStyle name="Normal 9 4 3" xfId="1107"/>
    <cellStyle name="Normal 9 5" xfId="1108"/>
    <cellStyle name="Normal 9 6" xfId="1109"/>
    <cellStyle name="Normal 9 7" xfId="1110"/>
    <cellStyle name="Note" xfId="1111"/>
    <cellStyle name="Note 2" xfId="1112"/>
    <cellStyle name="Output" xfId="1113"/>
    <cellStyle name="Percent" xfId="1114"/>
    <cellStyle name="Percent 2" xfId="1115"/>
    <cellStyle name="Percent 2 10" xfId="1116"/>
    <cellStyle name="Percent 2 2" xfId="1117"/>
    <cellStyle name="Percent 2 2 2" xfId="1118"/>
    <cellStyle name="Percent 2 2 2 2" xfId="1119"/>
    <cellStyle name="Percent 2 2 2 2 2" xfId="1120"/>
    <cellStyle name="Percent 2 2 2 3" xfId="1121"/>
    <cellStyle name="Percent 2 2 3" xfId="1122"/>
    <cellStyle name="Percent 2 2 3 2" xfId="1123"/>
    <cellStyle name="Percent 2 2 4" xfId="1124"/>
    <cellStyle name="Percent 2 2 4 2" xfId="1125"/>
    <cellStyle name="Percent 2 2 5" xfId="1126"/>
    <cellStyle name="Percent 2 2 5 2" xfId="1127"/>
    <cellStyle name="Percent 2 2 5 3" xfId="1128"/>
    <cellStyle name="Percent 2 2 5 4" xfId="1129"/>
    <cellStyle name="Percent 2 2 6" xfId="1130"/>
    <cellStyle name="Percent 2 3" xfId="1131"/>
    <cellStyle name="Percent 2 3 2" xfId="1132"/>
    <cellStyle name="Percent 2 3 2 2" xfId="1133"/>
    <cellStyle name="Percent 2 3 3" xfId="1134"/>
    <cellStyle name="Percent 2 3 4" xfId="1135"/>
    <cellStyle name="Percent 2 3 5" xfId="1136"/>
    <cellStyle name="Percent 2 4" xfId="1137"/>
    <cellStyle name="Percent 2 4 2" xfId="1138"/>
    <cellStyle name="Percent 2 5" xfId="1139"/>
    <cellStyle name="Percent 2 5 2" xfId="1140"/>
    <cellStyle name="Percent 2 6" xfId="1141"/>
    <cellStyle name="Percent 2 7" xfId="1142"/>
    <cellStyle name="Percent 2 8" xfId="1143"/>
    <cellStyle name="Percent 2 9" xfId="1144"/>
    <cellStyle name="Percent 3" xfId="1145"/>
    <cellStyle name="Percent 3 2" xfId="1146"/>
    <cellStyle name="Percent 3 3" xfId="1147"/>
    <cellStyle name="Percent 3 4" xfId="1148"/>
    <cellStyle name="Percent 4" xfId="1149"/>
    <cellStyle name="Percent 5" xfId="1150"/>
    <cellStyle name="Percent 6" xfId="1151"/>
    <cellStyle name="Percent 6 2" xfId="1152"/>
    <cellStyle name="Percent 6 3" xfId="1153"/>
    <cellStyle name="Percent 6 4" xfId="1154"/>
    <cellStyle name="Percent 7" xfId="1155"/>
    <cellStyle name="Percent 8" xfId="1156"/>
    <cellStyle name="Standard_Fixed Assets Import File for Nino" xfId="1157"/>
    <cellStyle name="StandardStyle" xfId="1158"/>
    <cellStyle name="Style 1" xfId="1159"/>
    <cellStyle name="Style 1 2" xfId="1160"/>
    <cellStyle name="style1563450606345" xfId="1161"/>
    <cellStyle name="style1563450606564" xfId="1162"/>
    <cellStyle name="style1563450606564 2" xfId="1163"/>
    <cellStyle name="style1563450606673" xfId="1164"/>
    <cellStyle name="style1563450606766" xfId="1165"/>
    <cellStyle name="style1563450606922" xfId="1166"/>
    <cellStyle name="style1563450607016" xfId="1167"/>
    <cellStyle name="style1563450607312" xfId="1168"/>
    <cellStyle name="style1563450607406" xfId="1169"/>
    <cellStyle name="style1563450607499" xfId="1170"/>
    <cellStyle name="style1563450607827" xfId="1171"/>
    <cellStyle name="style1563450607936" xfId="1172"/>
    <cellStyle name="style1563450608138" xfId="1173"/>
    <cellStyle name="style1563450608248" xfId="1174"/>
    <cellStyle name="style1563450608341" xfId="1175"/>
    <cellStyle name="style1563450608341 2" xfId="1176"/>
    <cellStyle name="style1563450608653" xfId="1177"/>
    <cellStyle name="style1563450608824" xfId="1178"/>
    <cellStyle name="style1563450608918" xfId="1179"/>
    <cellStyle name="style1563450609043" xfId="1180"/>
    <cellStyle name="style1563450609214" xfId="1181"/>
    <cellStyle name="style1563450609214 2" xfId="1182"/>
    <cellStyle name="style1563450609729" xfId="1183"/>
    <cellStyle name="style1563450609822" xfId="1184"/>
    <cellStyle name="style1563450610025" xfId="1185"/>
    <cellStyle name="style1563450610119" xfId="1186"/>
    <cellStyle name="style1563450610399" xfId="1187"/>
    <cellStyle name="style1563450610493" xfId="1188"/>
    <cellStyle name="þ_x001D_ð._x000C_7ÿþ_x000C_*ÿU_x0001_" xfId="1189"/>
    <cellStyle name="þ_x001D_ð._x000C_7ÿþ_x000C_*ÿU_x0001_ 2" xfId="1190"/>
    <cellStyle name="Title" xfId="1191"/>
    <cellStyle name="Total" xfId="1192"/>
    <cellStyle name="TotalStyle" xfId="1193"/>
    <cellStyle name="TotalStyle 2" xfId="1194"/>
    <cellStyle name="Warning Text" xfId="1195"/>
    <cellStyle name="WinCalendar_BlankDates_16" xfId="1196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57"/>
  <sheetViews>
    <sheetView tabSelected="1" zoomScalePageLayoutView="0" workbookViewId="0" topLeftCell="A1">
      <pane xSplit="2" ySplit="3" topLeftCell="C28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36" sqref="E36"/>
    </sheetView>
  </sheetViews>
  <sheetFormatPr defaultColWidth="9.140625" defaultRowHeight="15"/>
  <cols>
    <col min="1" max="1" width="4.57421875" style="2" customWidth="1"/>
    <col min="2" max="2" width="39.57421875" style="2" customWidth="1"/>
    <col min="3" max="7" width="14.421875" style="2" customWidth="1"/>
    <col min="8" max="8" width="14.421875" style="5" customWidth="1"/>
    <col min="9" max="9" width="16.7109375" style="2" customWidth="1"/>
    <col min="10" max="10" width="12.7109375" style="2" bestFit="1" customWidth="1"/>
    <col min="11" max="16384" width="9.140625" style="2" customWidth="1"/>
  </cols>
  <sheetData>
    <row r="1" spans="2:8" ht="15">
      <c r="B1" s="32" t="s">
        <v>64</v>
      </c>
      <c r="F1" s="4"/>
      <c r="H1" s="27" t="s">
        <v>59</v>
      </c>
    </row>
    <row r="3" spans="2:8" ht="51.75">
      <c r="B3" s="6" t="s">
        <v>0</v>
      </c>
      <c r="C3" s="30" t="s">
        <v>61</v>
      </c>
      <c r="D3" s="30" t="s">
        <v>3</v>
      </c>
      <c r="E3" s="30" t="s">
        <v>62</v>
      </c>
      <c r="F3" s="30" t="s">
        <v>63</v>
      </c>
      <c r="G3" s="30" t="s">
        <v>60</v>
      </c>
      <c r="H3" s="41" t="s">
        <v>4</v>
      </c>
    </row>
    <row r="4" spans="2:8" ht="15">
      <c r="B4" s="9"/>
      <c r="C4" s="11"/>
      <c r="D4" s="11"/>
      <c r="E4" s="11"/>
      <c r="F4" s="11"/>
      <c r="G4" s="38"/>
      <c r="H4" s="42"/>
    </row>
    <row r="5" spans="2:10" ht="15">
      <c r="B5" s="12" t="s">
        <v>5</v>
      </c>
      <c r="C5" s="35">
        <v>-82242.91</v>
      </c>
      <c r="D5" s="14">
        <f>E5-C5</f>
        <v>-34591</v>
      </c>
      <c r="E5" s="14">
        <v>-116833.91</v>
      </c>
      <c r="F5" s="14">
        <v>1046830</v>
      </c>
      <c r="G5" s="39">
        <f>F5*8%</f>
        <v>83746.40000000001</v>
      </c>
      <c r="H5" s="43">
        <f>IF(E5&gt;G5,E5-G5,"")</f>
      </c>
      <c r="I5" s="15"/>
      <c r="J5" s="33"/>
    </row>
    <row r="6" spans="2:10" ht="15">
      <c r="B6" s="12" t="s">
        <v>7</v>
      </c>
      <c r="C6" s="35">
        <v>3687.4</v>
      </c>
      <c r="D6" s="14">
        <f>E6-C6</f>
        <v>-3171</v>
      </c>
      <c r="E6" s="14">
        <v>516.4000000000001</v>
      </c>
      <c r="F6" s="14">
        <v>610970</v>
      </c>
      <c r="G6" s="39">
        <f>F6*8%</f>
        <v>48877.6</v>
      </c>
      <c r="H6" s="43">
        <f>IF(E6&gt;G6,E6-G6,"")</f>
      </c>
      <c r="I6" s="15"/>
      <c r="J6" s="33"/>
    </row>
    <row r="7" spans="2:10" ht="15">
      <c r="B7" s="12" t="s">
        <v>8</v>
      </c>
      <c r="C7" s="35">
        <v>-166471.82</v>
      </c>
      <c r="D7" s="14">
        <f>E7-C7</f>
        <v>51808.82000000001</v>
      </c>
      <c r="E7" s="14">
        <v>-114663</v>
      </c>
      <c r="F7" s="14">
        <v>1596627</v>
      </c>
      <c r="G7" s="39">
        <f>F7*8%</f>
        <v>127730.16</v>
      </c>
      <c r="H7" s="43">
        <f>IF(E7&gt;G7,E7-G7,"")</f>
      </c>
      <c r="I7" s="15"/>
      <c r="J7" s="33"/>
    </row>
    <row r="8" spans="2:10" ht="15">
      <c r="B8" s="12" t="s">
        <v>10</v>
      </c>
      <c r="C8" s="36">
        <v>386312.07999999996</v>
      </c>
      <c r="D8" s="18">
        <f>E8-C8</f>
        <v>-37580.07999999996</v>
      </c>
      <c r="E8" s="18">
        <v>348732</v>
      </c>
      <c r="F8" s="18">
        <v>615199</v>
      </c>
      <c r="G8" s="18">
        <f>F8*8%</f>
        <v>49215.92</v>
      </c>
      <c r="H8" s="44">
        <f>IF(E8&gt;G8,E8-G8,"")</f>
        <v>299516.08</v>
      </c>
      <c r="I8" s="15"/>
      <c r="J8" s="33"/>
    </row>
    <row r="9" spans="2:10" ht="15">
      <c r="B9" s="19" t="s">
        <v>11</v>
      </c>
      <c r="C9" s="20">
        <f>SUM(C5:C8)</f>
        <v>141284.74999999994</v>
      </c>
      <c r="D9" s="20">
        <f>SUM(D5:D8)</f>
        <v>-23533.25999999995</v>
      </c>
      <c r="E9" s="20">
        <f>SUM(E5:E8)</f>
        <v>117751.48999999999</v>
      </c>
      <c r="F9" s="20">
        <v>3730031.77</v>
      </c>
      <c r="G9" s="40">
        <f>SUM(G5:G8)</f>
        <v>309570.08</v>
      </c>
      <c r="H9" s="45">
        <f>SUM(H5:H8)</f>
        <v>299516.08</v>
      </c>
      <c r="I9" s="15"/>
      <c r="J9" s="15"/>
    </row>
    <row r="10" spans="2:10" ht="15">
      <c r="B10" s="12"/>
      <c r="C10" s="14"/>
      <c r="D10" s="14"/>
      <c r="E10" s="14"/>
      <c r="F10" s="14"/>
      <c r="G10" s="39"/>
      <c r="H10" s="43"/>
      <c r="I10" s="15"/>
      <c r="J10" s="15"/>
    </row>
    <row r="11" spans="2:10" ht="15">
      <c r="B11" s="12" t="s">
        <v>12</v>
      </c>
      <c r="C11" s="14">
        <v>-86909.32</v>
      </c>
      <c r="D11" s="14">
        <f>E11-C11</f>
        <v>16266</v>
      </c>
      <c r="E11" s="14">
        <v>-70643.32</v>
      </c>
      <c r="F11" s="14">
        <v>1572127</v>
      </c>
      <c r="G11" s="39">
        <f aca="true" t="shared" si="0" ref="G11:G43">F11*8%</f>
        <v>125770.16</v>
      </c>
      <c r="H11" s="43">
        <f aca="true" t="shared" si="1" ref="H11:H43">IF(E11&gt;G11,E11-G11,"")</f>
      </c>
      <c r="I11" s="15"/>
      <c r="J11" s="33"/>
    </row>
    <row r="12" spans="2:10" ht="15">
      <c r="B12" s="49" t="s">
        <v>14</v>
      </c>
      <c r="C12" s="50">
        <v>34632.19</v>
      </c>
      <c r="D12" s="50">
        <f aca="true" t="shared" si="2" ref="D12:D43">E12-C12</f>
        <v>2116</v>
      </c>
      <c r="E12" s="50">
        <v>36748.19</v>
      </c>
      <c r="F12" s="50">
        <v>1499297</v>
      </c>
      <c r="G12" s="51">
        <f t="shared" si="0"/>
        <v>119943.76000000001</v>
      </c>
      <c r="H12" s="52">
        <f t="shared" si="1"/>
      </c>
      <c r="I12" s="15"/>
      <c r="J12" s="33"/>
    </row>
    <row r="13" spans="2:10" ht="15">
      <c r="B13" s="49" t="s">
        <v>16</v>
      </c>
      <c r="C13" s="50">
        <v>-89904.38</v>
      </c>
      <c r="D13" s="50">
        <f t="shared" si="2"/>
        <v>-49794</v>
      </c>
      <c r="E13" s="50">
        <v>-139698.38</v>
      </c>
      <c r="F13" s="50">
        <v>1085955</v>
      </c>
      <c r="G13" s="51">
        <f t="shared" si="0"/>
        <v>86876.40000000001</v>
      </c>
      <c r="H13" s="52">
        <f t="shared" si="1"/>
      </c>
      <c r="I13" s="15"/>
      <c r="J13" s="33"/>
    </row>
    <row r="14" spans="2:10" ht="15">
      <c r="B14" s="49" t="s">
        <v>17</v>
      </c>
      <c r="C14" s="50">
        <v>108876.61333333333</v>
      </c>
      <c r="D14" s="50">
        <f t="shared" si="2"/>
        <v>43548.000000000015</v>
      </c>
      <c r="E14" s="50">
        <v>152424.61333333334</v>
      </c>
      <c r="F14" s="50">
        <v>1459070</v>
      </c>
      <c r="G14" s="51">
        <f t="shared" si="0"/>
        <v>116725.6</v>
      </c>
      <c r="H14" s="52">
        <f t="shared" si="1"/>
        <v>35699.013333333336</v>
      </c>
      <c r="I14" s="15"/>
      <c r="J14" s="33"/>
    </row>
    <row r="15" spans="2:10" ht="15">
      <c r="B15" s="49" t="s">
        <v>19</v>
      </c>
      <c r="C15" s="50">
        <v>357026.3799999999</v>
      </c>
      <c r="D15" s="50">
        <f t="shared" si="2"/>
        <v>-98756</v>
      </c>
      <c r="E15" s="50">
        <v>258270.3799999999</v>
      </c>
      <c r="F15" s="50">
        <v>2530745</v>
      </c>
      <c r="G15" s="51">
        <f t="shared" si="0"/>
        <v>202459.6</v>
      </c>
      <c r="H15" s="52">
        <f t="shared" si="1"/>
        <v>55810.77999999988</v>
      </c>
      <c r="I15" s="15"/>
      <c r="J15" s="33"/>
    </row>
    <row r="16" spans="2:10" ht="15">
      <c r="B16" s="49" t="s">
        <v>20</v>
      </c>
      <c r="C16" s="50">
        <v>-111575.31</v>
      </c>
      <c r="D16" s="50">
        <f t="shared" si="2"/>
        <v>111728</v>
      </c>
      <c r="E16" s="50">
        <v>152.69000000000233</v>
      </c>
      <c r="F16" s="50">
        <v>2703323.125</v>
      </c>
      <c r="G16" s="51">
        <f t="shared" si="0"/>
        <v>216265.85</v>
      </c>
      <c r="H16" s="52">
        <f t="shared" si="1"/>
      </c>
      <c r="I16" s="1"/>
      <c r="J16" s="33"/>
    </row>
    <row r="17" spans="2:10" ht="15">
      <c r="B17" s="49" t="s">
        <v>21</v>
      </c>
      <c r="C17" s="50">
        <v>266575</v>
      </c>
      <c r="D17" s="50">
        <f t="shared" si="2"/>
        <v>-195273</v>
      </c>
      <c r="E17" s="50">
        <v>71302</v>
      </c>
      <c r="F17" s="50">
        <v>2061117</v>
      </c>
      <c r="G17" s="51">
        <f t="shared" si="0"/>
        <v>164889.36000000002</v>
      </c>
      <c r="H17" s="52">
        <f t="shared" si="1"/>
      </c>
      <c r="I17" s="15"/>
      <c r="J17" s="33"/>
    </row>
    <row r="18" spans="2:10" ht="15">
      <c r="B18" s="49" t="s">
        <v>22</v>
      </c>
      <c r="C18" s="50">
        <v>107761.1</v>
      </c>
      <c r="D18" s="50">
        <f t="shared" si="2"/>
        <v>-87432</v>
      </c>
      <c r="E18" s="50">
        <v>20329.100000000006</v>
      </c>
      <c r="F18" s="50">
        <v>2833918.28</v>
      </c>
      <c r="G18" s="51">
        <f t="shared" si="0"/>
        <v>226713.4624</v>
      </c>
      <c r="H18" s="52">
        <f t="shared" si="1"/>
      </c>
      <c r="I18" s="15"/>
      <c r="J18" s="33"/>
    </row>
    <row r="19" spans="2:10" ht="15">
      <c r="B19" s="49" t="s">
        <v>23</v>
      </c>
      <c r="C19" s="50">
        <v>127854.17</v>
      </c>
      <c r="D19" s="50">
        <f t="shared" si="2"/>
        <v>-29553</v>
      </c>
      <c r="E19" s="50">
        <v>98301.17</v>
      </c>
      <c r="F19" s="50">
        <v>1311127</v>
      </c>
      <c r="G19" s="51">
        <f t="shared" si="0"/>
        <v>104890.16</v>
      </c>
      <c r="H19" s="52">
        <f t="shared" si="1"/>
      </c>
      <c r="I19" s="15"/>
      <c r="J19" s="33"/>
    </row>
    <row r="20" spans="2:13" ht="15">
      <c r="B20" s="49" t="s">
        <v>24</v>
      </c>
      <c r="C20" s="50">
        <v>177295.54</v>
      </c>
      <c r="D20" s="50">
        <f t="shared" si="2"/>
        <v>-3580.225038389879</v>
      </c>
      <c r="E20" s="50">
        <v>173715.31496161013</v>
      </c>
      <c r="F20" s="50">
        <v>1379455.56974841</v>
      </c>
      <c r="G20" s="51">
        <f t="shared" si="0"/>
        <v>110356.4455798728</v>
      </c>
      <c r="H20" s="52">
        <f t="shared" si="1"/>
        <v>63358.86938173733</v>
      </c>
      <c r="I20" s="15"/>
      <c r="J20" s="33"/>
      <c r="M20" s="21"/>
    </row>
    <row r="21" spans="2:10" ht="15">
      <c r="B21" s="49" t="s">
        <v>25</v>
      </c>
      <c r="C21" s="50">
        <v>48980.61</v>
      </c>
      <c r="D21" s="50">
        <f t="shared" si="2"/>
        <v>84959.99999999999</v>
      </c>
      <c r="E21" s="50">
        <v>133940.61</v>
      </c>
      <c r="F21" s="50">
        <v>2018101</v>
      </c>
      <c r="G21" s="51">
        <f t="shared" si="0"/>
        <v>161448.08000000002</v>
      </c>
      <c r="H21" s="52">
        <f t="shared" si="1"/>
      </c>
      <c r="I21" s="15"/>
      <c r="J21" s="33"/>
    </row>
    <row r="22" spans="2:10" ht="15">
      <c r="B22" s="49" t="s">
        <v>26</v>
      </c>
      <c r="C22" s="50">
        <v>5521.340000000004</v>
      </c>
      <c r="D22" s="50">
        <f t="shared" si="2"/>
        <v>41863</v>
      </c>
      <c r="E22" s="50">
        <v>47384.340000000004</v>
      </c>
      <c r="F22" s="50">
        <v>1185245</v>
      </c>
      <c r="G22" s="51">
        <f t="shared" si="0"/>
        <v>94819.6</v>
      </c>
      <c r="H22" s="52">
        <f t="shared" si="1"/>
      </c>
      <c r="I22" s="1"/>
      <c r="J22" s="33"/>
    </row>
    <row r="23" spans="2:10" ht="15">
      <c r="B23" s="49" t="s">
        <v>27</v>
      </c>
      <c r="C23" s="50">
        <v>-136323.49</v>
      </c>
      <c r="D23" s="50">
        <f t="shared" si="2"/>
        <v>-16672</v>
      </c>
      <c r="E23" s="50">
        <v>-152995.49</v>
      </c>
      <c r="F23" s="50">
        <v>1102985</v>
      </c>
      <c r="G23" s="51">
        <f t="shared" si="0"/>
        <v>88238.8</v>
      </c>
      <c r="H23" s="52">
        <f t="shared" si="1"/>
      </c>
      <c r="I23" s="1"/>
      <c r="J23" s="33"/>
    </row>
    <row r="24" spans="2:10" ht="15">
      <c r="B24" s="49" t="s">
        <v>28</v>
      </c>
      <c r="C24" s="50">
        <v>-77968.43000000002</v>
      </c>
      <c r="D24" s="50">
        <f t="shared" si="2"/>
        <v>62259</v>
      </c>
      <c r="E24" s="50">
        <v>-15709.430000000022</v>
      </c>
      <c r="F24" s="50">
        <v>1475889.4</v>
      </c>
      <c r="G24" s="51">
        <f t="shared" si="0"/>
        <v>118071.152</v>
      </c>
      <c r="H24" s="52">
        <f t="shared" si="1"/>
      </c>
      <c r="I24" s="1"/>
      <c r="J24" s="33"/>
    </row>
    <row r="25" spans="2:10" ht="15">
      <c r="B25" s="49" t="s">
        <v>29</v>
      </c>
      <c r="C25" s="50">
        <v>97787.07</v>
      </c>
      <c r="D25" s="50">
        <f t="shared" si="2"/>
        <v>-31507</v>
      </c>
      <c r="E25" s="50">
        <v>66280.07</v>
      </c>
      <c r="F25" s="50">
        <v>1102316</v>
      </c>
      <c r="G25" s="51">
        <f t="shared" si="0"/>
        <v>88185.28</v>
      </c>
      <c r="H25" s="52">
        <f t="shared" si="1"/>
      </c>
      <c r="I25" s="15"/>
      <c r="J25" s="33"/>
    </row>
    <row r="26" spans="2:10" ht="15">
      <c r="B26" s="49" t="s">
        <v>30</v>
      </c>
      <c r="C26" s="50">
        <v>5469.019999999999</v>
      </c>
      <c r="D26" s="50">
        <f t="shared" si="2"/>
        <v>46560</v>
      </c>
      <c r="E26" s="50">
        <v>52029.02</v>
      </c>
      <c r="F26" s="50">
        <v>1339554</v>
      </c>
      <c r="G26" s="51">
        <f t="shared" si="0"/>
        <v>107164.32</v>
      </c>
      <c r="H26" s="52">
        <f t="shared" si="1"/>
      </c>
      <c r="I26" s="1"/>
      <c r="J26" s="33"/>
    </row>
    <row r="27" spans="2:10" ht="15">
      <c r="B27" s="49" t="s">
        <v>31</v>
      </c>
      <c r="C27" s="50">
        <v>204869.36</v>
      </c>
      <c r="D27" s="50">
        <f t="shared" si="2"/>
        <v>-118013</v>
      </c>
      <c r="E27" s="50">
        <v>86856.35999999999</v>
      </c>
      <c r="F27" s="50">
        <v>1689692</v>
      </c>
      <c r="G27" s="51">
        <f t="shared" si="0"/>
        <v>135175.36000000002</v>
      </c>
      <c r="H27" s="52">
        <f t="shared" si="1"/>
      </c>
      <c r="I27" s="1"/>
      <c r="J27" s="33"/>
    </row>
    <row r="28" spans="2:10" ht="15">
      <c r="B28" s="49" t="s">
        <v>32</v>
      </c>
      <c r="C28" s="50">
        <v>95753.59</v>
      </c>
      <c r="D28" s="50">
        <f t="shared" si="2"/>
        <v>-10000</v>
      </c>
      <c r="E28" s="50">
        <v>85753.59</v>
      </c>
      <c r="F28" s="50">
        <v>1211392</v>
      </c>
      <c r="G28" s="51">
        <f t="shared" si="0"/>
        <v>96911.36</v>
      </c>
      <c r="H28" s="52">
        <f t="shared" si="1"/>
      </c>
      <c r="I28" s="15"/>
      <c r="J28" s="33"/>
    </row>
    <row r="29" spans="2:10" ht="15">
      <c r="B29" s="49" t="s">
        <v>33</v>
      </c>
      <c r="C29" s="50">
        <v>-21728.380000000005</v>
      </c>
      <c r="D29" s="50">
        <f t="shared" si="2"/>
        <v>-1481</v>
      </c>
      <c r="E29" s="50">
        <v>-23209.380000000005</v>
      </c>
      <c r="F29" s="50">
        <v>1028463.6697411967</v>
      </c>
      <c r="G29" s="51">
        <f t="shared" si="0"/>
        <v>82277.09357929573</v>
      </c>
      <c r="H29" s="52">
        <f t="shared" si="1"/>
      </c>
      <c r="I29" s="15"/>
      <c r="J29" s="33"/>
    </row>
    <row r="30" spans="2:10" ht="15">
      <c r="B30" s="49" t="s">
        <v>34</v>
      </c>
      <c r="C30" s="50">
        <v>85065.75</v>
      </c>
      <c r="D30" s="50">
        <f t="shared" si="2"/>
        <v>-43543.75</v>
      </c>
      <c r="E30" s="50">
        <v>41522</v>
      </c>
      <c r="F30" s="50">
        <v>1158249</v>
      </c>
      <c r="G30" s="51">
        <f t="shared" si="0"/>
        <v>92659.92</v>
      </c>
      <c r="H30" s="52">
        <f t="shared" si="1"/>
      </c>
      <c r="I30" s="1"/>
      <c r="J30" s="33"/>
    </row>
    <row r="31" spans="2:10" ht="15">
      <c r="B31" s="49" t="s">
        <v>35</v>
      </c>
      <c r="C31" s="50">
        <v>51980.54</v>
      </c>
      <c r="D31" s="50">
        <f t="shared" si="2"/>
        <v>-79534.54000000001</v>
      </c>
      <c r="E31" s="50">
        <v>-27554.000000000007</v>
      </c>
      <c r="F31" s="50">
        <v>1687192</v>
      </c>
      <c r="G31" s="51">
        <f t="shared" si="0"/>
        <v>134975.36000000002</v>
      </c>
      <c r="H31" s="52">
        <f t="shared" si="1"/>
      </c>
      <c r="I31" s="15"/>
      <c r="J31" s="33"/>
    </row>
    <row r="32" spans="2:10" ht="15">
      <c r="B32" s="49" t="s">
        <v>36</v>
      </c>
      <c r="C32" s="50">
        <v>-357584.89</v>
      </c>
      <c r="D32" s="50">
        <f t="shared" si="2"/>
        <v>309000</v>
      </c>
      <c r="E32" s="50">
        <v>-48584.890000000014</v>
      </c>
      <c r="F32" s="50">
        <v>1158942</v>
      </c>
      <c r="G32" s="51">
        <f t="shared" si="0"/>
        <v>92715.36</v>
      </c>
      <c r="H32" s="52">
        <f t="shared" si="1"/>
      </c>
      <c r="I32" s="15"/>
      <c r="J32" s="33"/>
    </row>
    <row r="33" spans="2:10" ht="15">
      <c r="B33" s="49" t="s">
        <v>37</v>
      </c>
      <c r="C33" s="50">
        <v>0</v>
      </c>
      <c r="D33" s="50">
        <f t="shared" si="2"/>
        <v>-80557</v>
      </c>
      <c r="E33" s="50">
        <v>-80557</v>
      </c>
      <c r="F33" s="50">
        <v>1167155</v>
      </c>
      <c r="G33" s="51">
        <f t="shared" si="0"/>
        <v>93372.40000000001</v>
      </c>
      <c r="H33" s="52">
        <f t="shared" si="1"/>
      </c>
      <c r="I33" s="1"/>
      <c r="J33" s="33"/>
    </row>
    <row r="34" spans="2:10" ht="15">
      <c r="B34" s="49" t="s">
        <v>38</v>
      </c>
      <c r="C34" s="50">
        <v>-60337.44</v>
      </c>
      <c r="D34" s="50">
        <f t="shared" si="2"/>
        <v>60337.724784219856</v>
      </c>
      <c r="E34" s="50">
        <v>0.2847842198534636</v>
      </c>
      <c r="F34" s="50">
        <v>1618662.28478422</v>
      </c>
      <c r="G34" s="51">
        <f t="shared" si="0"/>
        <v>129492.9827827376</v>
      </c>
      <c r="H34" s="52">
        <f t="shared" si="1"/>
      </c>
      <c r="I34" s="1"/>
      <c r="J34" s="33"/>
    </row>
    <row r="35" spans="2:10" ht="15">
      <c r="B35" s="49" t="s">
        <v>39</v>
      </c>
      <c r="C35" s="50">
        <v>-29568.08</v>
      </c>
      <c r="D35" s="50">
        <f t="shared" si="2"/>
        <v>69013.08</v>
      </c>
      <c r="E35" s="50">
        <v>39445</v>
      </c>
      <c r="F35" s="50">
        <v>1299444</v>
      </c>
      <c r="G35" s="51">
        <f t="shared" si="0"/>
        <v>103955.52</v>
      </c>
      <c r="H35" s="52">
        <f t="shared" si="1"/>
      </c>
      <c r="I35" s="1"/>
      <c r="J35" s="33"/>
    </row>
    <row r="36" spans="2:10" ht="14.25" customHeight="1">
      <c r="B36" s="49" t="s">
        <v>40</v>
      </c>
      <c r="C36" s="50">
        <v>7581.35</v>
      </c>
      <c r="D36" s="50">
        <f t="shared" si="2"/>
        <v>17374.65</v>
      </c>
      <c r="E36" s="50">
        <v>24956</v>
      </c>
      <c r="F36" s="50">
        <v>1416246</v>
      </c>
      <c r="G36" s="51">
        <f t="shared" si="0"/>
        <v>113299.68000000001</v>
      </c>
      <c r="H36" s="52">
        <f t="shared" si="1"/>
      </c>
      <c r="I36" s="1"/>
      <c r="J36" s="33"/>
    </row>
    <row r="37" spans="2:10" ht="15">
      <c r="B37" s="49" t="s">
        <v>41</v>
      </c>
      <c r="C37" s="50">
        <v>117491.7</v>
      </c>
      <c r="D37" s="50">
        <f t="shared" si="2"/>
        <v>-93564.7</v>
      </c>
      <c r="E37" s="50">
        <v>23927</v>
      </c>
      <c r="F37" s="50">
        <v>1333212</v>
      </c>
      <c r="G37" s="51">
        <f t="shared" si="0"/>
        <v>106656.96</v>
      </c>
      <c r="H37" s="52">
        <f t="shared" si="1"/>
      </c>
      <c r="I37" s="15"/>
      <c r="J37" s="33"/>
    </row>
    <row r="38" spans="2:10" ht="15">
      <c r="B38" s="49" t="s">
        <v>42</v>
      </c>
      <c r="C38" s="50">
        <v>48671.02</v>
      </c>
      <c r="D38" s="50">
        <f t="shared" si="2"/>
        <v>-36596.02</v>
      </c>
      <c r="E38" s="50">
        <v>12075</v>
      </c>
      <c r="F38" s="50">
        <v>1781439</v>
      </c>
      <c r="G38" s="51">
        <f t="shared" si="0"/>
        <v>142515.12</v>
      </c>
      <c r="H38" s="52">
        <f t="shared" si="1"/>
      </c>
      <c r="I38" s="1"/>
      <c r="J38" s="33"/>
    </row>
    <row r="39" spans="2:10" ht="15">
      <c r="B39" s="49" t="s">
        <v>43</v>
      </c>
      <c r="C39" s="50">
        <v>-108528.56</v>
      </c>
      <c r="D39" s="50">
        <f t="shared" si="2"/>
        <v>-232096.00000000006</v>
      </c>
      <c r="E39" s="50">
        <v>-340624.56000000006</v>
      </c>
      <c r="F39" s="50">
        <v>1154119.9338443559</v>
      </c>
      <c r="G39" s="51">
        <f t="shared" si="0"/>
        <v>92329.59470754847</v>
      </c>
      <c r="H39" s="52">
        <f t="shared" si="1"/>
      </c>
      <c r="I39" s="1"/>
      <c r="J39" s="33"/>
    </row>
    <row r="40" spans="2:10" ht="15">
      <c r="B40" s="49" t="s">
        <v>44</v>
      </c>
      <c r="C40" s="50">
        <v>19986.29</v>
      </c>
      <c r="D40" s="50">
        <f t="shared" si="2"/>
        <v>-28951.010000000002</v>
      </c>
      <c r="E40" s="50">
        <v>-8964.720000000001</v>
      </c>
      <c r="F40" s="50">
        <v>1132901</v>
      </c>
      <c r="G40" s="51">
        <f>F40*8%</f>
        <v>90632.08</v>
      </c>
      <c r="H40" s="52">
        <f t="shared" si="1"/>
      </c>
      <c r="I40" s="1"/>
      <c r="J40" s="33"/>
    </row>
    <row r="41" spans="2:10" ht="15">
      <c r="B41" s="49" t="s">
        <v>45</v>
      </c>
      <c r="C41" s="50">
        <v>-120648.17</v>
      </c>
      <c r="D41" s="50">
        <f t="shared" si="2"/>
        <v>27318</v>
      </c>
      <c r="E41" s="50">
        <v>-93330.17</v>
      </c>
      <c r="F41" s="50">
        <v>1235849</v>
      </c>
      <c r="G41" s="51">
        <f t="shared" si="0"/>
        <v>98867.92</v>
      </c>
      <c r="H41" s="52">
        <f t="shared" si="1"/>
      </c>
      <c r="I41" s="1"/>
      <c r="J41" s="33"/>
    </row>
    <row r="42" spans="2:10" ht="15">
      <c r="B42" s="12" t="s">
        <v>46</v>
      </c>
      <c r="C42" s="14">
        <v>220668.65666666665</v>
      </c>
      <c r="D42" s="14">
        <f t="shared" si="2"/>
        <v>-0.6566666667349637</v>
      </c>
      <c r="E42" s="14">
        <v>220667.9999999999</v>
      </c>
      <c r="F42" s="14">
        <v>1283320</v>
      </c>
      <c r="G42" s="39">
        <f t="shared" si="0"/>
        <v>102665.6</v>
      </c>
      <c r="H42" s="43">
        <f t="shared" si="1"/>
        <v>118002.3999999999</v>
      </c>
      <c r="I42" s="15"/>
      <c r="J42" s="33"/>
    </row>
    <row r="43" spans="2:10" ht="15">
      <c r="B43" s="12" t="s">
        <v>47</v>
      </c>
      <c r="C43" s="36">
        <v>-246568.64</v>
      </c>
      <c r="D43" s="18">
        <f t="shared" si="2"/>
        <v>-39764</v>
      </c>
      <c r="E43" s="18">
        <v>-286332.64</v>
      </c>
      <c r="F43" s="18">
        <v>1135155</v>
      </c>
      <c r="G43" s="18">
        <f t="shared" si="0"/>
        <v>90812.40000000001</v>
      </c>
      <c r="H43" s="44">
        <f t="shared" si="1"/>
      </c>
      <c r="I43" s="15"/>
      <c r="J43" s="33"/>
    </row>
    <row r="44" spans="2:10" ht="15">
      <c r="B44" s="19" t="s">
        <v>48</v>
      </c>
      <c r="C44" s="20">
        <f>SUM(C11:C43)</f>
        <v>742202.1999999998</v>
      </c>
      <c r="D44" s="20">
        <f>SUM(D11:D43)</f>
        <v>-384325.44692083687</v>
      </c>
      <c r="E44" s="20">
        <f>SUM(E11:E43)</f>
        <v>357876.7530791628</v>
      </c>
      <c r="F44" s="20">
        <f>SUM(F11:F43)</f>
        <v>49151659.263118185</v>
      </c>
      <c r="G44" s="40">
        <f>SUM(G11:G43)</f>
        <v>3932132.7410494545</v>
      </c>
      <c r="H44" s="45">
        <f>SUM(H11:H43)</f>
        <v>272871.06271507044</v>
      </c>
      <c r="I44" s="15"/>
      <c r="J44" s="15"/>
    </row>
    <row r="45" spans="2:10" ht="15">
      <c r="B45" s="12"/>
      <c r="C45" s="14"/>
      <c r="D45" s="14"/>
      <c r="E45" s="14"/>
      <c r="F45" s="14"/>
      <c r="G45" s="37"/>
      <c r="H45" s="46"/>
      <c r="I45" s="15"/>
      <c r="J45" s="15"/>
    </row>
    <row r="46" spans="2:10" ht="15">
      <c r="B46" s="12" t="s">
        <v>49</v>
      </c>
      <c r="C46" s="36">
        <v>447754.1</v>
      </c>
      <c r="D46" s="18">
        <f>E46-C46</f>
        <v>-280244.0999999996</v>
      </c>
      <c r="E46" s="18">
        <v>167510.00000000035</v>
      </c>
      <c r="F46" s="18">
        <v>8220676</v>
      </c>
      <c r="G46" s="18">
        <f>F46*5%</f>
        <v>411033.80000000005</v>
      </c>
      <c r="H46" s="44">
        <f>IF(E46&gt;G46,E46-G46,"")</f>
      </c>
      <c r="I46" s="15"/>
      <c r="J46" s="33"/>
    </row>
    <row r="47" spans="2:10" ht="15">
      <c r="B47" s="19" t="s">
        <v>50</v>
      </c>
      <c r="C47" s="20">
        <f>SUM(C46)</f>
        <v>447754.1</v>
      </c>
      <c r="D47" s="20">
        <f>SUM(D46)</f>
        <v>-280244.0999999996</v>
      </c>
      <c r="E47" s="20">
        <f>SUM(E46)</f>
        <v>167510.00000000035</v>
      </c>
      <c r="F47" s="20">
        <v>7840379.94</v>
      </c>
      <c r="G47" s="40">
        <f>SUM(G46)</f>
        <v>411033.80000000005</v>
      </c>
      <c r="H47" s="45">
        <f>SUM(H46)</f>
        <v>0</v>
      </c>
      <c r="I47" s="15"/>
      <c r="J47" s="15"/>
    </row>
    <row r="48" spans="2:10" ht="15">
      <c r="B48" s="12"/>
      <c r="C48" s="14"/>
      <c r="D48" s="14"/>
      <c r="E48" s="14"/>
      <c r="F48" s="14"/>
      <c r="G48" s="37"/>
      <c r="H48" s="46"/>
      <c r="I48" s="15"/>
      <c r="J48" s="15"/>
    </row>
    <row r="49" spans="2:10" ht="15">
      <c r="B49" s="12" t="s">
        <v>51</v>
      </c>
      <c r="C49" s="14">
        <v>300258.92</v>
      </c>
      <c r="D49" s="14">
        <f>E49-C49</f>
        <v>-300258.92</v>
      </c>
      <c r="E49" s="37">
        <v>0</v>
      </c>
      <c r="F49" s="14">
        <v>2594879</v>
      </c>
      <c r="G49" s="37">
        <f>F49*8%</f>
        <v>207590.32</v>
      </c>
      <c r="H49" s="43">
        <f>IF(E49&gt;G49,E49-G49,"")</f>
      </c>
      <c r="I49" s="15"/>
      <c r="J49" s="33"/>
    </row>
    <row r="50" spans="2:10" ht="15">
      <c r="B50" s="12" t="s">
        <v>52</v>
      </c>
      <c r="C50" s="36">
        <v>479951.7399999999</v>
      </c>
      <c r="D50" s="18">
        <f>E50-C50</f>
        <v>-379762.89</v>
      </c>
      <c r="E50" s="18">
        <v>100188.84999999986</v>
      </c>
      <c r="F50" s="18">
        <v>3454451</v>
      </c>
      <c r="G50" s="18">
        <f>F50*8%</f>
        <v>276356.08</v>
      </c>
      <c r="H50" s="44">
        <f>IF(E50&gt;G50,E50-G50,"")</f>
      </c>
      <c r="I50" s="15"/>
      <c r="J50" s="33"/>
    </row>
    <row r="51" spans="2:8" ht="15">
      <c r="B51" s="22" t="s">
        <v>53</v>
      </c>
      <c r="C51" s="20">
        <f>SUM(C49:C50)</f>
        <v>780210.6599999999</v>
      </c>
      <c r="D51" s="20">
        <f>SUM(D49:D50)</f>
        <v>-680021.81</v>
      </c>
      <c r="E51" s="20">
        <f>SUM(E49:E50)</f>
        <v>100188.84999999986</v>
      </c>
      <c r="F51" s="20">
        <v>5796408.3100000005</v>
      </c>
      <c r="G51" s="40">
        <f>SUM(G49:G50)</f>
        <v>483946.4</v>
      </c>
      <c r="H51" s="45">
        <f>SUM(H49:H50)</f>
        <v>0</v>
      </c>
    </row>
    <row r="52" spans="2:8" ht="15">
      <c r="B52" s="23"/>
      <c r="C52" s="18"/>
      <c r="D52" s="18"/>
      <c r="E52" s="18"/>
      <c r="F52" s="18"/>
      <c r="G52" s="18"/>
      <c r="H52" s="47"/>
    </row>
    <row r="53" spans="2:8" ht="15">
      <c r="B53" s="22" t="s">
        <v>54</v>
      </c>
      <c r="C53" s="20">
        <f>SUM(C51,C47,C44,C9)</f>
        <v>2111451.7099999995</v>
      </c>
      <c r="D53" s="20">
        <f>SUM(D51,D47,D44,D9)</f>
        <v>-1368124.6169208365</v>
      </c>
      <c r="E53" s="34">
        <f>SUM(E51,E47,E44,E9)</f>
        <v>743327.093079163</v>
      </c>
      <c r="F53" s="20">
        <v>66483491.419999994</v>
      </c>
      <c r="G53" s="40">
        <f>SUM(G51,G47,G44,G9)</f>
        <v>5136683.021049455</v>
      </c>
      <c r="H53" s="45">
        <f>SUM(H51,H47,H44,H9)</f>
        <v>572387.1427150704</v>
      </c>
    </row>
    <row r="54" spans="2:9" s="27" customFormat="1" ht="13.5" thickBot="1">
      <c r="B54" s="24"/>
      <c r="C54" s="26"/>
      <c r="D54" s="26"/>
      <c r="E54" s="26"/>
      <c r="F54" s="26"/>
      <c r="G54" s="26"/>
      <c r="H54" s="48"/>
      <c r="I54" s="28"/>
    </row>
    <row r="55" spans="7:8" ht="15.75" thickTop="1">
      <c r="G55" s="31"/>
      <c r="H55" s="31"/>
    </row>
    <row r="57" ht="15">
      <c r="E57" s="29"/>
    </row>
  </sheetData>
  <sheetProtection/>
  <autoFilter ref="B3:H54"/>
  <conditionalFormatting sqref="I5">
    <cfRule type="iconSet" priority="18" dxfId="4">
      <iconSet iconSet="3TrafficLights1">
        <cfvo type="percent" val="0"/>
        <cfvo type="percent" val="33"/>
        <cfvo type="percent" val="67"/>
      </iconSet>
    </cfRule>
  </conditionalFormatting>
  <conditionalFormatting sqref="I6:I7 I9:I11 I13 I16 I22:I24 I26:I27 I30 I33:I36 I38:I41 I43:I45 I47:I48">
    <cfRule type="iconSet" priority="16" dxfId="4">
      <iconSet iconSet="3TrafficLights1">
        <cfvo type="percent" val="0"/>
        <cfvo type="percent" val="33"/>
        <cfvo type="percent" val="67"/>
      </iconSet>
    </cfRule>
  </conditionalFormatting>
  <conditionalFormatting sqref="I8">
    <cfRule type="iconSet" priority="13" dxfId="4">
      <iconSet iconSet="3TrafficLights1">
        <cfvo type="percent" val="0"/>
        <cfvo type="percent" val="33"/>
        <cfvo type="percent" val="67"/>
      </iconSet>
    </cfRule>
  </conditionalFormatting>
  <conditionalFormatting sqref="I12">
    <cfRule type="iconSet" priority="12" dxfId="4">
      <iconSet iconSet="3TrafficLights1">
        <cfvo type="percent" val="0"/>
        <cfvo type="percent" val="33"/>
        <cfvo type="percent" val="67"/>
      </iconSet>
    </cfRule>
  </conditionalFormatting>
  <conditionalFormatting sqref="I14:I15">
    <cfRule type="iconSet" priority="11" dxfId="4">
      <iconSet iconSet="3TrafficLights1">
        <cfvo type="percent" val="0"/>
        <cfvo type="percent" val="33"/>
        <cfvo type="percent" val="67"/>
      </iconSet>
    </cfRule>
  </conditionalFormatting>
  <conditionalFormatting sqref="I17:I21">
    <cfRule type="iconSet" priority="10" dxfId="4">
      <iconSet iconSet="3TrafficLights1">
        <cfvo type="percent" val="0"/>
        <cfvo type="percent" val="33"/>
        <cfvo type="percent" val="67"/>
      </iconSet>
    </cfRule>
  </conditionalFormatting>
  <conditionalFormatting sqref="I25">
    <cfRule type="iconSet" priority="9" dxfId="4">
      <iconSet iconSet="3TrafficLights1">
        <cfvo type="percent" val="0"/>
        <cfvo type="percent" val="33"/>
        <cfvo type="percent" val="67"/>
      </iconSet>
    </cfRule>
  </conditionalFormatting>
  <conditionalFormatting sqref="I28:I29">
    <cfRule type="iconSet" priority="8" dxfId="4">
      <iconSet iconSet="3TrafficLights1">
        <cfvo type="percent" val="0"/>
        <cfvo type="percent" val="33"/>
        <cfvo type="percent" val="67"/>
      </iconSet>
    </cfRule>
  </conditionalFormatting>
  <conditionalFormatting sqref="I31:I32">
    <cfRule type="iconSet" priority="7" dxfId="4">
      <iconSet iconSet="3TrafficLights1">
        <cfvo type="percent" val="0"/>
        <cfvo type="percent" val="33"/>
        <cfvo type="percent" val="67"/>
      </iconSet>
    </cfRule>
  </conditionalFormatting>
  <conditionalFormatting sqref="I37">
    <cfRule type="iconSet" priority="6" dxfId="4">
      <iconSet iconSet="3TrafficLights1">
        <cfvo type="percent" val="0"/>
        <cfvo type="percent" val="33"/>
        <cfvo type="percent" val="67"/>
      </iconSet>
    </cfRule>
  </conditionalFormatting>
  <conditionalFormatting sqref="I42">
    <cfRule type="iconSet" priority="5" dxfId="4">
      <iconSet iconSet="3TrafficLights1">
        <cfvo type="percent" val="0"/>
        <cfvo type="percent" val="33"/>
        <cfvo type="percent" val="67"/>
      </iconSet>
    </cfRule>
  </conditionalFormatting>
  <conditionalFormatting sqref="I46">
    <cfRule type="iconSet" priority="4" dxfId="4">
      <iconSet iconSet="3TrafficLights1">
        <cfvo type="percent" val="0"/>
        <cfvo type="percent" val="33"/>
        <cfvo type="percent" val="67"/>
      </iconSet>
    </cfRule>
  </conditionalFormatting>
  <conditionalFormatting sqref="I49:I50">
    <cfRule type="iconSet" priority="3" dxfId="4">
      <iconSet iconSet="3TrafficLights1">
        <cfvo type="percent" val="0"/>
        <cfvo type="percent" val="33"/>
        <cfvo type="percent" val="67"/>
      </iconSet>
    </cfRule>
  </conditionalFormatting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9"/>
  <sheetViews>
    <sheetView zoomScalePageLayoutView="0" workbookViewId="0" topLeftCell="A1">
      <pane xSplit="3" ySplit="3" topLeftCell="D32" activePane="bottomRight" state="frozen"/>
      <selection pane="topLeft" activeCell="A1" sqref="A1"/>
      <selection pane="topRight" activeCell="D1" sqref="D1"/>
      <selection pane="bottomLeft" activeCell="A3" sqref="A3"/>
      <selection pane="bottomRight" activeCell="F39" sqref="F39"/>
    </sheetView>
  </sheetViews>
  <sheetFormatPr defaultColWidth="9.140625" defaultRowHeight="15"/>
  <cols>
    <col min="1" max="1" width="4.57421875" style="2" customWidth="1"/>
    <col min="2" max="2" width="39.57421875" style="2" customWidth="1"/>
    <col min="3" max="3" width="11.140625" style="3" bestFit="1" customWidth="1"/>
    <col min="4" max="4" width="17.140625" style="2" customWidth="1"/>
    <col min="5" max="7" width="16.7109375" style="2" customWidth="1"/>
    <col min="8" max="8" width="4.7109375" style="2" customWidth="1"/>
    <col min="9" max="9" width="9.00390625" style="5" customWidth="1"/>
    <col min="10" max="10" width="16.7109375" style="2" customWidth="1"/>
    <col min="11" max="11" width="11.00390625" style="2" bestFit="1" customWidth="1"/>
    <col min="12" max="16384" width="9.140625" style="2" customWidth="1"/>
  </cols>
  <sheetData>
    <row r="1" ht="15">
      <c r="G1" s="4" t="s">
        <v>55</v>
      </c>
    </row>
    <row r="3" spans="2:7" ht="52.5">
      <c r="B3" s="6" t="s">
        <v>0</v>
      </c>
      <c r="C3" s="7" t="s">
        <v>1</v>
      </c>
      <c r="D3" s="8" t="s">
        <v>2</v>
      </c>
      <c r="E3" s="8" t="s">
        <v>3</v>
      </c>
      <c r="F3" s="8" t="s">
        <v>56</v>
      </c>
      <c r="G3" s="8" t="s">
        <v>57</v>
      </c>
    </row>
    <row r="4" spans="2:7" ht="15">
      <c r="B4" s="9"/>
      <c r="C4" s="10"/>
      <c r="D4" s="11"/>
      <c r="E4" s="11" t="s">
        <v>58</v>
      </c>
      <c r="F4" s="11"/>
      <c r="G4" s="11" t="s">
        <v>58</v>
      </c>
    </row>
    <row r="5" spans="2:3" ht="15">
      <c r="B5" s="9"/>
      <c r="C5" s="10"/>
    </row>
    <row r="6" spans="2:11" ht="15">
      <c r="B6" s="12" t="s">
        <v>5</v>
      </c>
      <c r="C6" s="13" t="s">
        <v>6</v>
      </c>
      <c r="D6" s="14">
        <v>194041.88000000006</v>
      </c>
      <c r="E6" s="14">
        <f>F6-D6</f>
        <v>-79453.16000000003</v>
      </c>
      <c r="F6" s="14">
        <v>114588.72000000003</v>
      </c>
      <c r="G6" s="14">
        <v>478965.48</v>
      </c>
      <c r="I6" s="14"/>
      <c r="J6" s="15"/>
      <c r="K6" s="15"/>
    </row>
    <row r="7" spans="2:11" ht="15">
      <c r="B7" s="12" t="s">
        <v>7</v>
      </c>
      <c r="C7" s="16" t="str">
        <f>IF(F6&lt;0,"Red",(IF((E6*2+F6)&lt;0,"Amber",(IF(F6&lt;50000,"Amber","Green")))))</f>
        <v>Amber</v>
      </c>
      <c r="D7" s="14">
        <v>45270.130000000005</v>
      </c>
      <c r="E7" s="14">
        <f>F7-D7</f>
        <v>-20452.68</v>
      </c>
      <c r="F7" s="14">
        <v>24817.450000000004</v>
      </c>
      <c r="G7" s="14">
        <v>505508.04999999993</v>
      </c>
      <c r="I7" s="14"/>
      <c r="J7" s="15"/>
      <c r="K7" s="15"/>
    </row>
    <row r="8" spans="2:11" ht="15">
      <c r="B8" s="12" t="s">
        <v>8</v>
      </c>
      <c r="C8" s="17" t="s">
        <v>9</v>
      </c>
      <c r="D8" s="14">
        <v>-19635.399999999994</v>
      </c>
      <c r="E8" s="14">
        <f>F8-D8</f>
        <v>-147789.13999999987</v>
      </c>
      <c r="F8" s="14">
        <v>-167424.53999999986</v>
      </c>
      <c r="G8" s="14">
        <v>439689.11</v>
      </c>
      <c r="I8" s="14"/>
      <c r="J8" s="15"/>
      <c r="K8" s="15"/>
    </row>
    <row r="9" spans="2:11" ht="15">
      <c r="B9" s="12" t="s">
        <v>10</v>
      </c>
      <c r="C9" s="13" t="s">
        <v>6</v>
      </c>
      <c r="D9" s="18">
        <v>264476.19</v>
      </c>
      <c r="E9" s="18">
        <f>F9-D9</f>
        <v>87613.43</v>
      </c>
      <c r="F9" s="18">
        <v>352089.62</v>
      </c>
      <c r="G9" s="18">
        <v>509278.1099999999</v>
      </c>
      <c r="I9" s="14"/>
      <c r="J9" s="15"/>
      <c r="K9" s="15"/>
    </row>
    <row r="10" spans="2:11" ht="15">
      <c r="B10" s="19" t="s">
        <v>11</v>
      </c>
      <c r="C10" s="10"/>
      <c r="D10" s="20">
        <v>484152.80000000005</v>
      </c>
      <c r="E10" s="20">
        <f>SUM(E6:E9)</f>
        <v>-160081.5499999999</v>
      </c>
      <c r="F10" s="20">
        <f>SUM(F6:F9)</f>
        <v>324071.2500000002</v>
      </c>
      <c r="G10" s="20">
        <f>SUM(G6:G9)</f>
        <v>1933440.7499999998</v>
      </c>
      <c r="I10" s="14"/>
      <c r="J10" s="15"/>
      <c r="K10" s="15"/>
    </row>
    <row r="11" spans="2:11" ht="15">
      <c r="B11" s="12"/>
      <c r="C11" s="10"/>
      <c r="D11" s="14"/>
      <c r="E11" s="14"/>
      <c r="F11" s="14"/>
      <c r="G11" s="14"/>
      <c r="I11" s="14"/>
      <c r="J11" s="15"/>
      <c r="K11" s="15"/>
    </row>
    <row r="12" spans="2:11" ht="15">
      <c r="B12" s="12" t="s">
        <v>12</v>
      </c>
      <c r="C12" s="17" t="s">
        <v>13</v>
      </c>
      <c r="D12" s="14">
        <v>-46382.85</v>
      </c>
      <c r="E12" s="14">
        <f>F12-D12</f>
        <v>-29096.18</v>
      </c>
      <c r="F12" s="14">
        <v>-75479.03</v>
      </c>
      <c r="G12" s="14">
        <v>1159929.8161941625</v>
      </c>
      <c r="I12" s="14"/>
      <c r="J12" s="15"/>
      <c r="K12" s="15"/>
    </row>
    <row r="13" spans="2:11" ht="15">
      <c r="B13" s="12" t="s">
        <v>14</v>
      </c>
      <c r="C13" s="13" t="s">
        <v>15</v>
      </c>
      <c r="D13" s="14">
        <v>237186.85</v>
      </c>
      <c r="E13" s="14">
        <f aca="true" t="shared" si="0" ref="E13:E44">F13-D13</f>
        <v>-179795.49</v>
      </c>
      <c r="F13" s="14">
        <v>57391.36</v>
      </c>
      <c r="G13" s="14">
        <v>1128273.6210114658</v>
      </c>
      <c r="I13" s="14"/>
      <c r="J13" s="15"/>
      <c r="K13" s="15"/>
    </row>
    <row r="14" spans="2:11" ht="15">
      <c r="B14" s="12" t="s">
        <v>16</v>
      </c>
      <c r="C14" s="17" t="s">
        <v>13</v>
      </c>
      <c r="D14" s="14">
        <v>139512.68</v>
      </c>
      <c r="E14" s="14">
        <f t="shared" si="0"/>
        <v>-133662.11000000016</v>
      </c>
      <c r="F14" s="14">
        <v>5850.569999999832</v>
      </c>
      <c r="G14" s="14">
        <v>1198251.3699722982</v>
      </c>
      <c r="I14" s="14"/>
      <c r="J14" s="15"/>
      <c r="K14" s="15"/>
    </row>
    <row r="15" spans="2:11" ht="15">
      <c r="B15" s="12" t="s">
        <v>17</v>
      </c>
      <c r="C15" s="13" t="s">
        <v>18</v>
      </c>
      <c r="D15" s="14">
        <v>219090.17000000004</v>
      </c>
      <c r="E15" s="14">
        <f t="shared" si="0"/>
        <v>-73633.68000000005</v>
      </c>
      <c r="F15" s="14">
        <v>145456.49</v>
      </c>
      <c r="G15" s="14">
        <v>1100925.7587973448</v>
      </c>
      <c r="I15" s="14"/>
      <c r="J15" s="15"/>
      <c r="K15" s="15"/>
    </row>
    <row r="16" spans="2:11" ht="15">
      <c r="B16" s="12" t="s">
        <v>19</v>
      </c>
      <c r="C16" s="13" t="s">
        <v>15</v>
      </c>
      <c r="D16" s="14">
        <v>537605.25</v>
      </c>
      <c r="E16" s="14">
        <f t="shared" si="0"/>
        <v>-40146.74000000069</v>
      </c>
      <c r="F16" s="14">
        <v>497458.5099999993</v>
      </c>
      <c r="G16" s="14">
        <v>2066834.5875804345</v>
      </c>
      <c r="I16" s="14"/>
      <c r="J16" s="15"/>
      <c r="K16" s="15"/>
    </row>
    <row r="17" spans="2:11" ht="15">
      <c r="B17" s="12" t="s">
        <v>20</v>
      </c>
      <c r="C17" s="17" t="s">
        <v>13</v>
      </c>
      <c r="D17" s="14">
        <v>7813.25</v>
      </c>
      <c r="E17" s="14">
        <f t="shared" si="0"/>
        <v>-95230.48999999955</v>
      </c>
      <c r="F17" s="14">
        <v>-87417.23999999955</v>
      </c>
      <c r="G17" s="14">
        <v>2159671.146774425</v>
      </c>
      <c r="I17" s="14"/>
      <c r="J17" s="15"/>
      <c r="K17" s="15"/>
    </row>
    <row r="18" spans="2:11" ht="15">
      <c r="B18" s="12" t="s">
        <v>21</v>
      </c>
      <c r="C18" s="13" t="s">
        <v>15</v>
      </c>
      <c r="D18" s="14">
        <v>338826.57</v>
      </c>
      <c r="E18" s="14">
        <f t="shared" si="0"/>
        <v>-246788.6100000005</v>
      </c>
      <c r="F18" s="14">
        <v>92037.9599999995</v>
      </c>
      <c r="G18" s="14">
        <v>2157335.8543036245</v>
      </c>
      <c r="I18" s="14"/>
      <c r="J18" s="15"/>
      <c r="K18" s="15"/>
    </row>
    <row r="19" spans="2:11" ht="15">
      <c r="B19" s="12" t="s">
        <v>22</v>
      </c>
      <c r="C19" s="13" t="s">
        <v>15</v>
      </c>
      <c r="D19" s="14">
        <v>379962.39999999997</v>
      </c>
      <c r="E19" s="14">
        <f t="shared" si="0"/>
        <v>-149514.02999999997</v>
      </c>
      <c r="F19" s="14">
        <v>230448.37</v>
      </c>
      <c r="G19" s="14">
        <v>2298896.8537930595</v>
      </c>
      <c r="I19" s="14"/>
      <c r="J19" s="15"/>
      <c r="K19" s="15"/>
    </row>
    <row r="20" spans="2:11" ht="15">
      <c r="B20" s="12" t="s">
        <v>23</v>
      </c>
      <c r="C20" s="13" t="s">
        <v>15</v>
      </c>
      <c r="D20" s="14">
        <v>166990.97999999998</v>
      </c>
      <c r="E20" s="14">
        <f t="shared" si="0"/>
        <v>-70087.6100000001</v>
      </c>
      <c r="F20" s="14">
        <v>96903.36999999988</v>
      </c>
      <c r="G20" s="14">
        <v>1080048.712612234</v>
      </c>
      <c r="I20" s="14"/>
      <c r="J20" s="15"/>
      <c r="K20" s="15"/>
    </row>
    <row r="21" spans="2:14" ht="15">
      <c r="B21" s="12" t="s">
        <v>24</v>
      </c>
      <c r="C21" s="13" t="s">
        <v>15</v>
      </c>
      <c r="D21" s="14">
        <v>155328.71</v>
      </c>
      <c r="E21" s="14">
        <f t="shared" si="0"/>
        <v>20117.269999999902</v>
      </c>
      <c r="F21" s="14">
        <v>175445.9799999999</v>
      </c>
      <c r="G21" s="14">
        <v>1241229.249391848</v>
      </c>
      <c r="I21" s="14"/>
      <c r="J21" s="15"/>
      <c r="K21" s="15"/>
      <c r="N21" s="21"/>
    </row>
    <row r="22" spans="2:11" ht="15">
      <c r="B22" s="12" t="s">
        <v>25</v>
      </c>
      <c r="C22" s="13" t="s">
        <v>15</v>
      </c>
      <c r="D22" s="14">
        <v>19648.870000000003</v>
      </c>
      <c r="E22" s="14">
        <f t="shared" si="0"/>
        <v>64089.120000000396</v>
      </c>
      <c r="F22" s="14">
        <v>83737.9900000004</v>
      </c>
      <c r="G22" s="14">
        <v>1544481.4574248458</v>
      </c>
      <c r="I22" s="14"/>
      <c r="J22" s="15"/>
      <c r="K22" s="15"/>
    </row>
    <row r="23" spans="2:11" ht="15">
      <c r="B23" s="12" t="s">
        <v>26</v>
      </c>
      <c r="C23" s="17" t="s">
        <v>13</v>
      </c>
      <c r="D23" s="14">
        <v>31121.03</v>
      </c>
      <c r="E23" s="14">
        <f t="shared" si="0"/>
        <v>-96050.44000000038</v>
      </c>
      <c r="F23" s="14">
        <v>-64929.41000000038</v>
      </c>
      <c r="G23" s="14">
        <v>989177.5565271599</v>
      </c>
      <c r="I23" s="14"/>
      <c r="J23" s="15"/>
      <c r="K23" s="15"/>
    </row>
    <row r="24" spans="2:11" ht="15">
      <c r="B24" s="12" t="s">
        <v>27</v>
      </c>
      <c r="C24" s="16" t="s">
        <v>18</v>
      </c>
      <c r="D24" s="14">
        <v>15712.399999999994</v>
      </c>
      <c r="E24" s="14">
        <f t="shared" si="0"/>
        <v>6626.050000000221</v>
      </c>
      <c r="F24" s="14">
        <v>22338.450000000215</v>
      </c>
      <c r="G24" s="14">
        <v>969144.4206661778</v>
      </c>
      <c r="I24" s="14"/>
      <c r="J24" s="15"/>
      <c r="K24" s="15"/>
    </row>
    <row r="25" spans="2:11" ht="15">
      <c r="B25" s="12" t="s">
        <v>28</v>
      </c>
      <c r="C25" s="17" t="s">
        <v>13</v>
      </c>
      <c r="D25" s="14">
        <v>41998.45</v>
      </c>
      <c r="E25" s="14">
        <f t="shared" si="0"/>
        <v>-68646.51000000005</v>
      </c>
      <c r="F25" s="14">
        <v>-26648.060000000056</v>
      </c>
      <c r="G25" s="14">
        <v>1151850.621158493</v>
      </c>
      <c r="I25" s="14"/>
      <c r="J25" s="15"/>
      <c r="K25" s="15"/>
    </row>
    <row r="26" spans="2:11" ht="15">
      <c r="B26" s="12" t="s">
        <v>29</v>
      </c>
      <c r="C26" s="13" t="s">
        <v>15</v>
      </c>
      <c r="D26" s="14">
        <v>199574.52</v>
      </c>
      <c r="E26" s="14">
        <f t="shared" si="0"/>
        <v>-3785.4599999999336</v>
      </c>
      <c r="F26" s="14">
        <v>195789.06000000006</v>
      </c>
      <c r="G26" s="14">
        <v>971441.2506735353</v>
      </c>
      <c r="I26" s="14"/>
      <c r="J26" s="15"/>
      <c r="K26" s="15"/>
    </row>
    <row r="27" spans="2:11" ht="15">
      <c r="B27" s="12" t="s">
        <v>30</v>
      </c>
      <c r="C27" s="17" t="s">
        <v>13</v>
      </c>
      <c r="D27" s="14">
        <v>-6171.91</v>
      </c>
      <c r="E27" s="14">
        <f t="shared" si="0"/>
        <v>-9144.729999999665</v>
      </c>
      <c r="F27" s="14">
        <v>-15316.639999999665</v>
      </c>
      <c r="G27" s="14">
        <v>1097011.801977808</v>
      </c>
      <c r="I27" s="14"/>
      <c r="J27" s="15"/>
      <c r="K27" s="15"/>
    </row>
    <row r="28" spans="2:11" ht="15">
      <c r="B28" s="12" t="s">
        <v>31</v>
      </c>
      <c r="C28" s="13" t="s">
        <v>15</v>
      </c>
      <c r="D28" s="14">
        <v>234013.27</v>
      </c>
      <c r="E28" s="14">
        <f t="shared" si="0"/>
        <v>-42674.689999999915</v>
      </c>
      <c r="F28" s="14">
        <v>191338.58000000007</v>
      </c>
      <c r="G28" s="14">
        <v>1624212.557784232</v>
      </c>
      <c r="I28" s="14"/>
      <c r="J28" s="15"/>
      <c r="K28" s="15"/>
    </row>
    <row r="29" spans="2:11" ht="15">
      <c r="B29" s="12" t="s">
        <v>32</v>
      </c>
      <c r="C29" s="13" t="s">
        <v>15</v>
      </c>
      <c r="D29" s="14">
        <v>125261.97000000002</v>
      </c>
      <c r="E29" s="14">
        <f t="shared" si="0"/>
        <v>-30796.159999999974</v>
      </c>
      <c r="F29" s="14">
        <v>94465.81000000004</v>
      </c>
      <c r="G29" s="14">
        <v>1008536.1895421208</v>
      </c>
      <c r="I29" s="14"/>
      <c r="J29" s="15"/>
      <c r="K29" s="15"/>
    </row>
    <row r="30" spans="2:11" ht="15">
      <c r="B30" s="12" t="s">
        <v>33</v>
      </c>
      <c r="C30" s="17" t="s">
        <v>13</v>
      </c>
      <c r="D30" s="14">
        <v>94177.52</v>
      </c>
      <c r="E30" s="14">
        <f t="shared" si="0"/>
        <v>-121553.39999999956</v>
      </c>
      <c r="F30" s="14">
        <v>-27375.879999999554</v>
      </c>
      <c r="G30" s="14">
        <v>927687.7186008513</v>
      </c>
      <c r="I30" s="14"/>
      <c r="J30" s="15"/>
      <c r="K30" s="15"/>
    </row>
    <row r="31" spans="2:11" ht="15">
      <c r="B31" s="12" t="s">
        <v>34</v>
      </c>
      <c r="C31" s="13" t="s">
        <v>15</v>
      </c>
      <c r="D31" s="14">
        <v>86055.28</v>
      </c>
      <c r="E31" s="14">
        <f t="shared" si="0"/>
        <v>-19400.11999999985</v>
      </c>
      <c r="F31" s="14">
        <v>66655.16000000015</v>
      </c>
      <c r="G31" s="14">
        <v>1005857.9297121705</v>
      </c>
      <c r="I31" s="14"/>
      <c r="J31" s="15"/>
      <c r="K31" s="15"/>
    </row>
    <row r="32" spans="2:11" ht="15">
      <c r="B32" s="12" t="s">
        <v>35</v>
      </c>
      <c r="C32" s="13" t="s">
        <v>15</v>
      </c>
      <c r="D32" s="14">
        <v>75314.5</v>
      </c>
      <c r="E32" s="14">
        <f t="shared" si="0"/>
        <v>-12801.91000000004</v>
      </c>
      <c r="F32" s="14">
        <v>62512.58999999996</v>
      </c>
      <c r="G32" s="14">
        <v>1289718.8131433758</v>
      </c>
      <c r="I32" s="14"/>
      <c r="J32" s="15"/>
      <c r="K32" s="15"/>
    </row>
    <row r="33" spans="2:11" ht="15">
      <c r="B33" s="12" t="s">
        <v>36</v>
      </c>
      <c r="C33" s="17" t="s">
        <v>13</v>
      </c>
      <c r="D33" s="14">
        <v>-326645.69</v>
      </c>
      <c r="E33" s="14">
        <f t="shared" si="0"/>
        <v>-70810.76999999996</v>
      </c>
      <c r="F33" s="14">
        <v>-397456.45999999996</v>
      </c>
      <c r="G33" s="14">
        <v>1113584.7008005348</v>
      </c>
      <c r="I33" s="14"/>
      <c r="J33" s="15"/>
      <c r="K33" s="15"/>
    </row>
    <row r="34" spans="2:11" ht="15">
      <c r="B34" s="12" t="s">
        <v>37</v>
      </c>
      <c r="C34" s="13" t="s">
        <v>15</v>
      </c>
      <c r="D34" s="14">
        <v>14013.009999999998</v>
      </c>
      <c r="E34" s="14">
        <f t="shared" si="0"/>
        <v>68629.62999999963</v>
      </c>
      <c r="F34" s="14">
        <v>82642.63999999962</v>
      </c>
      <c r="G34" s="14">
        <v>1130297.7921334617</v>
      </c>
      <c r="I34" s="14"/>
      <c r="J34" s="15"/>
      <c r="K34" s="15"/>
    </row>
    <row r="35" spans="2:11" ht="15">
      <c r="B35" s="12" t="s">
        <v>38</v>
      </c>
      <c r="C35" s="17" t="s">
        <v>13</v>
      </c>
      <c r="D35" s="14">
        <v>-26388.97</v>
      </c>
      <c r="E35" s="14">
        <f t="shared" si="0"/>
        <v>-25873.159999999843</v>
      </c>
      <c r="F35" s="14">
        <v>-52262.129999999845</v>
      </c>
      <c r="G35" s="14">
        <v>1365930.1099626964</v>
      </c>
      <c r="I35" s="14"/>
      <c r="J35" s="15"/>
      <c r="K35" s="15"/>
    </row>
    <row r="36" spans="2:11" ht="15">
      <c r="B36" s="12" t="s">
        <v>39</v>
      </c>
      <c r="C36" s="17" t="s">
        <v>13</v>
      </c>
      <c r="D36" s="14">
        <v>254.32</v>
      </c>
      <c r="E36" s="14">
        <f t="shared" si="0"/>
        <v>-30076.10000000026</v>
      </c>
      <c r="F36" s="14">
        <v>-29821.78000000026</v>
      </c>
      <c r="G36" s="14">
        <v>1109411.8013088123</v>
      </c>
      <c r="I36" s="14"/>
      <c r="J36" s="15"/>
      <c r="K36" s="15"/>
    </row>
    <row r="37" spans="2:11" ht="14.25" customHeight="1">
      <c r="B37" s="12" t="s">
        <v>40</v>
      </c>
      <c r="C37" s="17" t="s">
        <v>13</v>
      </c>
      <c r="D37" s="14">
        <v>40352.350000000006</v>
      </c>
      <c r="E37" s="14">
        <f t="shared" si="0"/>
        <v>-36466.22999999943</v>
      </c>
      <c r="F37" s="14">
        <v>3886.1200000005774</v>
      </c>
      <c r="G37" s="14">
        <v>1221570.7220992618</v>
      </c>
      <c r="I37" s="14"/>
      <c r="J37" s="15"/>
      <c r="K37" s="15"/>
    </row>
    <row r="38" spans="2:11" ht="15">
      <c r="B38" s="12" t="s">
        <v>41</v>
      </c>
      <c r="C38" s="13" t="s">
        <v>15</v>
      </c>
      <c r="D38" s="14">
        <v>278015.42000000004</v>
      </c>
      <c r="E38" s="14">
        <f t="shared" si="0"/>
        <v>-32862.240000000544</v>
      </c>
      <c r="F38" s="14">
        <v>245153.1799999995</v>
      </c>
      <c r="G38" s="14">
        <v>1102224.7363060866</v>
      </c>
      <c r="I38" s="14"/>
      <c r="J38" s="15"/>
      <c r="K38" s="15"/>
    </row>
    <row r="39" spans="2:11" ht="15">
      <c r="B39" s="12" t="s">
        <v>42</v>
      </c>
      <c r="C39" s="16" t="s">
        <v>18</v>
      </c>
      <c r="D39" s="14">
        <v>89258.22</v>
      </c>
      <c r="E39" s="14">
        <f t="shared" si="0"/>
        <v>-65776.69999999952</v>
      </c>
      <c r="F39" s="14">
        <v>23481.520000000484</v>
      </c>
      <c r="G39" s="14">
        <v>1371892.6646115833</v>
      </c>
      <c r="I39" s="14"/>
      <c r="J39" s="15"/>
      <c r="K39" s="15"/>
    </row>
    <row r="40" spans="2:11" ht="15">
      <c r="B40" s="12" t="s">
        <v>43</v>
      </c>
      <c r="C40" s="16" t="s">
        <v>18</v>
      </c>
      <c r="D40" s="14">
        <v>-107381.86</v>
      </c>
      <c r="E40" s="14">
        <f t="shared" si="0"/>
        <v>135472.04999999973</v>
      </c>
      <c r="F40" s="14">
        <v>28090.189999999715</v>
      </c>
      <c r="G40" s="14">
        <v>1043212.6360785832</v>
      </c>
      <c r="I40" s="14"/>
      <c r="J40" s="15"/>
      <c r="K40" s="15"/>
    </row>
    <row r="41" spans="2:11" ht="15">
      <c r="B41" s="12" t="s">
        <v>44</v>
      </c>
      <c r="C41" s="13" t="s">
        <v>15</v>
      </c>
      <c r="D41" s="14">
        <v>95569.54999999999</v>
      </c>
      <c r="E41" s="14">
        <f t="shared" si="0"/>
        <v>-51617.529999999795</v>
      </c>
      <c r="F41" s="14">
        <v>43952.02000000019</v>
      </c>
      <c r="G41" s="14">
        <v>1053556.4065538049</v>
      </c>
      <c r="I41" s="14"/>
      <c r="J41" s="15"/>
      <c r="K41" s="15"/>
    </row>
    <row r="42" spans="2:11" ht="15">
      <c r="B42" s="12" t="s">
        <v>45</v>
      </c>
      <c r="C42" s="17" t="s">
        <v>13</v>
      </c>
      <c r="D42" s="14">
        <v>-2922.83</v>
      </c>
      <c r="E42" s="14">
        <f t="shared" si="0"/>
        <v>-59653.8200000006</v>
      </c>
      <c r="F42" s="14">
        <v>-62576.650000000605</v>
      </c>
      <c r="G42" s="14">
        <v>1071206.9089841123</v>
      </c>
      <c r="I42" s="14"/>
      <c r="J42" s="15"/>
      <c r="K42" s="15"/>
    </row>
    <row r="43" spans="2:11" ht="15">
      <c r="B43" s="12" t="s">
        <v>46</v>
      </c>
      <c r="C43" s="13" t="s">
        <v>15</v>
      </c>
      <c r="D43" s="14">
        <v>273827.11</v>
      </c>
      <c r="E43" s="14">
        <f t="shared" si="0"/>
        <v>-114187.74000000054</v>
      </c>
      <c r="F43" s="14">
        <v>159639.36999999944</v>
      </c>
      <c r="G43" s="14">
        <v>1089636.652111918</v>
      </c>
      <c r="I43" s="14"/>
      <c r="J43" s="15"/>
      <c r="K43" s="15"/>
    </row>
    <row r="44" spans="2:11" ht="15">
      <c r="B44" s="12" t="s">
        <v>47</v>
      </c>
      <c r="C44" s="17" t="s">
        <v>13</v>
      </c>
      <c r="D44" s="18">
        <v>-23974.25</v>
      </c>
      <c r="E44" s="18">
        <f t="shared" si="0"/>
        <v>-164860.7100000003</v>
      </c>
      <c r="F44" s="18">
        <v>-188834.9600000003</v>
      </c>
      <c r="G44" s="18">
        <v>950074.3850607792</v>
      </c>
      <c r="I44" s="14"/>
      <c r="J44" s="15"/>
      <c r="K44" s="15"/>
    </row>
    <row r="45" spans="2:11" ht="15">
      <c r="B45" s="19" t="s">
        <v>48</v>
      </c>
      <c r="C45" s="10"/>
      <c r="D45" s="20">
        <v>3356616.2899999996</v>
      </c>
      <c r="E45" s="20">
        <f>SUM(E12:E44)</f>
        <v>-1780059.2400000016</v>
      </c>
      <c r="F45" s="20">
        <f>SUM(F12:F44)</f>
        <v>1576557.0499999984</v>
      </c>
      <c r="G45" s="20">
        <f>SUM(G12:G44)</f>
        <v>41793116.8036533</v>
      </c>
      <c r="I45" s="14"/>
      <c r="J45" s="15"/>
      <c r="K45" s="15"/>
    </row>
    <row r="46" spans="2:11" ht="15">
      <c r="B46" s="12"/>
      <c r="C46" s="10"/>
      <c r="D46" s="14"/>
      <c r="E46" s="14"/>
      <c r="F46" s="14"/>
      <c r="G46" s="14"/>
      <c r="I46" s="14"/>
      <c r="J46" s="15"/>
      <c r="K46" s="15"/>
    </row>
    <row r="47" spans="2:11" ht="15">
      <c r="B47" s="12" t="s">
        <v>49</v>
      </c>
      <c r="C47" s="13" t="s">
        <v>15</v>
      </c>
      <c r="D47" s="18">
        <v>498878.07</v>
      </c>
      <c r="E47" s="18">
        <f>F47-D47</f>
        <v>154107.93</v>
      </c>
      <c r="F47" s="18">
        <v>652986</v>
      </c>
      <c r="G47" s="18">
        <v>6430614.835986061</v>
      </c>
      <c r="I47" s="14"/>
      <c r="J47" s="15"/>
      <c r="K47" s="15"/>
    </row>
    <row r="48" spans="2:11" ht="15">
      <c r="B48" s="19" t="s">
        <v>50</v>
      </c>
      <c r="C48" s="10"/>
      <c r="D48" s="20">
        <v>498878.07</v>
      </c>
      <c r="E48" s="20">
        <f>SUM(E47)</f>
        <v>154107.93</v>
      </c>
      <c r="F48" s="20">
        <f>SUM(F47)</f>
        <v>652986</v>
      </c>
      <c r="G48" s="20">
        <f>SUM(G47)</f>
        <v>6430614.835986061</v>
      </c>
      <c r="I48" s="14"/>
      <c r="J48" s="15"/>
      <c r="K48" s="15"/>
    </row>
    <row r="49" spans="2:11" ht="15">
      <c r="B49" s="12"/>
      <c r="C49" s="10"/>
      <c r="D49" s="14"/>
      <c r="E49" s="14"/>
      <c r="F49" s="14"/>
      <c r="G49" s="14"/>
      <c r="I49" s="14"/>
      <c r="J49" s="15"/>
      <c r="K49" s="15"/>
    </row>
    <row r="50" spans="2:11" ht="15">
      <c r="B50" s="12" t="s">
        <v>51</v>
      </c>
      <c r="C50" s="13" t="s">
        <v>15</v>
      </c>
      <c r="D50" s="14">
        <v>235162.52000000002</v>
      </c>
      <c r="E50" s="14">
        <f>F50-D50</f>
        <v>-111751.83999999985</v>
      </c>
      <c r="F50" s="14">
        <v>123410.68000000017</v>
      </c>
      <c r="G50" s="14">
        <v>1201931.02</v>
      </c>
      <c r="I50" s="14"/>
      <c r="J50" s="15"/>
      <c r="K50" s="15"/>
    </row>
    <row r="51" spans="2:11" ht="15">
      <c r="B51" s="12" t="s">
        <v>52</v>
      </c>
      <c r="C51" s="13" t="s">
        <v>15</v>
      </c>
      <c r="D51" s="18">
        <v>740247.44</v>
      </c>
      <c r="E51" s="18">
        <f>F51-D51</f>
        <v>-195700.2599999999</v>
      </c>
      <c r="F51" s="18">
        <v>544547.18</v>
      </c>
      <c r="G51" s="18">
        <v>791072.87</v>
      </c>
      <c r="I51" s="14"/>
      <c r="J51" s="15"/>
      <c r="K51" s="15"/>
    </row>
    <row r="52" spans="2:9" ht="15">
      <c r="B52" s="22" t="s">
        <v>53</v>
      </c>
      <c r="C52" s="10"/>
      <c r="D52" s="20">
        <v>975409.96</v>
      </c>
      <c r="E52" s="20">
        <f>SUM(E50:E51)</f>
        <v>-307452.09999999974</v>
      </c>
      <c r="F52" s="20">
        <f>SUM(F50:F51)</f>
        <v>667957.8600000002</v>
      </c>
      <c r="G52" s="20">
        <f>SUM(G50:G51)</f>
        <v>1993003.8900000001</v>
      </c>
      <c r="I52" s="14"/>
    </row>
    <row r="53" spans="2:9" ht="15">
      <c r="B53" s="23"/>
      <c r="C53" s="10"/>
      <c r="D53" s="18"/>
      <c r="E53" s="18"/>
      <c r="F53" s="18"/>
      <c r="G53" s="18"/>
      <c r="I53" s="14"/>
    </row>
    <row r="54" spans="2:9" ht="15">
      <c r="B54" s="22" t="s">
        <v>54</v>
      </c>
      <c r="C54" s="10"/>
      <c r="D54" s="20">
        <v>5315057.119999999</v>
      </c>
      <c r="E54" s="20">
        <f>SUM(E52,E48,E45,E10)</f>
        <v>-2093484.9600000011</v>
      </c>
      <c r="F54" s="20">
        <f>SUM(F52,F48,F45,F10)</f>
        <v>3221572.1599999988</v>
      </c>
      <c r="G54" s="20">
        <f>SUM(G52,G48,G45,G10)</f>
        <v>52150176.27963936</v>
      </c>
      <c r="I54" s="14"/>
    </row>
    <row r="55" spans="2:10" s="27" customFormat="1" ht="13.5" thickBot="1">
      <c r="B55" s="24"/>
      <c r="C55" s="25"/>
      <c r="D55" s="26"/>
      <c r="E55" s="26"/>
      <c r="F55" s="26"/>
      <c r="G55" s="26"/>
      <c r="J55" s="28"/>
    </row>
    <row r="56" ht="15.75" thickTop="1"/>
    <row r="59" ht="15">
      <c r="F59" s="29"/>
    </row>
  </sheetData>
  <sheetProtection/>
  <conditionalFormatting sqref="C6 C9">
    <cfRule type="expression" priority="6" dxfId="0">
      <formula>"$E5&lt;0"</formula>
    </cfRule>
  </conditionalFormatting>
  <conditionalFormatting sqref="J6">
    <cfRule type="iconSet" priority="5" dxfId="4">
      <iconSet iconSet="3TrafficLights1">
        <cfvo type="percent" val="0"/>
        <cfvo type="percent" val="33"/>
        <cfvo type="percent" val="67"/>
      </iconSet>
    </cfRule>
  </conditionalFormatting>
  <conditionalFormatting sqref="C12:C44">
    <cfRule type="expression" priority="4" dxfId="0">
      <formula>"$E5&lt;0"</formula>
    </cfRule>
  </conditionalFormatting>
  <conditionalFormatting sqref="J7:J51">
    <cfRule type="iconSet" priority="3" dxfId="4">
      <iconSet iconSet="3TrafficLights1">
        <cfvo type="percent" val="0"/>
        <cfvo type="percent" val="33"/>
        <cfvo type="percent" val="67"/>
      </iconSet>
    </cfRule>
  </conditionalFormatting>
  <conditionalFormatting sqref="C7">
    <cfRule type="expression" priority="2" dxfId="0">
      <formula>"$E5&lt;0"</formula>
    </cfRule>
  </conditionalFormatting>
  <conditionalFormatting sqref="C8">
    <cfRule type="expression" priority="1" dxfId="0">
      <formula>"$E5&lt;0"</formula>
    </cfRule>
  </conditionalFormatting>
  <printOptions/>
  <pageMargins left="0.7" right="0.7" top="0.75" bottom="0.75" header="0.3" footer="0.3"/>
  <pageSetup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Sulaiman, Alero: CS-Fin</dc:creator>
  <cp:keywords/>
  <dc:description/>
  <cp:lastModifiedBy>Farmer, Julie: CS-Schools</cp:lastModifiedBy>
  <cp:lastPrinted>2019-05-23T11:31:33Z</cp:lastPrinted>
  <dcterms:created xsi:type="dcterms:W3CDTF">2019-05-22T15:16:55Z</dcterms:created>
  <dcterms:modified xsi:type="dcterms:W3CDTF">2020-11-23T14:03:01Z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0x01010060C382B03733BE4A9301AA9A4D398819</vt:lpwstr>
  </property>
  <property fmtid="{D5CDD505-2E9C-101B-9397-08002B2CF9AE}" pid="3" name="SharedWithUsers">
    <vt:lpwstr>61;#Stokes, Anita: WCC;#29;#Grey, Nicholas: CS-Fin: RBKC</vt:lpwstr>
  </property>
</Properties>
</file>