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12" windowHeight="13272" tabRatio="369" activeTab="0"/>
  </bookViews>
  <sheets>
    <sheet name="School Balances 1819 (Revised)" sheetId="1" r:id="rId1"/>
    <sheet name="Appendix B revised" sheetId="2" state="hidden" r:id="rId2"/>
  </sheets>
  <definedNames/>
  <calcPr fullCalcOnLoad="1"/>
</workbook>
</file>

<file path=xl/sharedStrings.xml><?xml version="1.0" encoding="utf-8"?>
<sst xmlns="http://schemas.openxmlformats.org/spreadsheetml/2006/main" count="147" uniqueCount="67">
  <si>
    <t xml:space="preserve">School Name </t>
  </si>
  <si>
    <t>Balance B/F 
@ 01/04/18 
Reported to DfE</t>
  </si>
  <si>
    <t xml:space="preserve">(Increase)/ Decrease </t>
  </si>
  <si>
    <t>No on Roll Oct 18 Final</t>
  </si>
  <si>
    <t>Balance C/F 
@ 31/03/19</t>
  </si>
  <si>
    <t>2018/19 Budget (Grant income)</t>
  </si>
  <si>
    <t>ESFA Balance Guide @ 5%/8%</t>
  </si>
  <si>
    <t>Excess over 
ESFA Guide</t>
  </si>
  <si>
    <t>Dorothy Gardner</t>
  </si>
  <si>
    <t>Mary Patterson</t>
  </si>
  <si>
    <t>Amber</t>
  </si>
  <si>
    <t>Portman</t>
  </si>
  <si>
    <t xml:space="preserve">Red </t>
  </si>
  <si>
    <t>Tachbrook</t>
  </si>
  <si>
    <t xml:space="preserve">Green </t>
  </si>
  <si>
    <t>NURSERY SCHOOLS</t>
  </si>
  <si>
    <t>All Souls' CE Primary School</t>
  </si>
  <si>
    <t>Red</t>
  </si>
  <si>
    <t>Barrow Hill Junior School</t>
  </si>
  <si>
    <t>Burdett Coutts CE Primary School</t>
  </si>
  <si>
    <t>Christ Church Bentinck CE Primary School</t>
  </si>
  <si>
    <t>Edward Wilson Primary School</t>
  </si>
  <si>
    <t>Green</t>
  </si>
  <si>
    <t>Essendine Primary School</t>
  </si>
  <si>
    <t>George Eliot Primary School</t>
  </si>
  <si>
    <t>Hallfield Primary School</t>
  </si>
  <si>
    <t>Hampden Gurney CE Primary School</t>
  </si>
  <si>
    <t>Our Lady of Dolours Catholic Primary School</t>
  </si>
  <si>
    <t>Queen's Park Primary School</t>
  </si>
  <si>
    <t>Robinsfield Infant School</t>
  </si>
  <si>
    <t>Soho Parish CE Primary School</t>
  </si>
  <si>
    <t>St Augustine's CE Primary School</t>
  </si>
  <si>
    <t>St Barnabas CE Primary School</t>
  </si>
  <si>
    <t>St Clement Danes CE Primary School</t>
  </si>
  <si>
    <t>St Edward's Catholic Primary School</t>
  </si>
  <si>
    <t>St Gabriel's CE Primary School</t>
  </si>
  <si>
    <t>St George's Hanover Square</t>
  </si>
  <si>
    <t>St James' And St John CE School</t>
  </si>
  <si>
    <t>St Joseph's Catholic Primary School</t>
  </si>
  <si>
    <t>St Luke's CE Primary School</t>
  </si>
  <si>
    <t>St Mary Magdalene's CE Primary School</t>
  </si>
  <si>
    <t>St Mary Of The Angels Catholic School</t>
  </si>
  <si>
    <t>St Mary's Bryanston Square CE School</t>
  </si>
  <si>
    <t>St Matthew's CE Primary School</t>
  </si>
  <si>
    <t>St Peter's CE Primary School</t>
  </si>
  <si>
    <t>St Peter's Eaton Square CE School</t>
  </si>
  <si>
    <t>St Saviour's CE Primary School</t>
  </si>
  <si>
    <t>St Stephen's CE Primary School</t>
  </si>
  <si>
    <t>St Vincent De Paul Catholic School</t>
  </si>
  <si>
    <t>St Vincent's Catholic Primary School</t>
  </si>
  <si>
    <t>Westminster Cathedral Catholic School</t>
  </si>
  <si>
    <t>PRIMARY SCHOOLS</t>
  </si>
  <si>
    <t>St Augustine's CE High School</t>
  </si>
  <si>
    <t>SECONDARY SCHOOLS</t>
  </si>
  <si>
    <t>College Park</t>
  </si>
  <si>
    <t>QE2</t>
  </si>
  <si>
    <t>SPECIAL SCHOOLS</t>
  </si>
  <si>
    <t>ALL SCHOOLS</t>
  </si>
  <si>
    <t>Appendix B</t>
  </si>
  <si>
    <t>SCHOOL</t>
  </si>
  <si>
    <t>RAG 
STATUS</t>
  </si>
  <si>
    <t>BALANCE B/F Actuals  Balance  01/04/18 Reported to DFE</t>
  </si>
  <si>
    <t>INCREASE / DECREASE IN BALANCES</t>
  </si>
  <si>
    <t>BALANCE C/F @ 31/03/18 Actuals</t>
  </si>
  <si>
    <t>2018/19 BUDGET (I01)</t>
  </si>
  <si>
    <t>£</t>
  </si>
  <si>
    <t>School Balances 2018/19 - Revised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</si>
</sst>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(#,##0\);_-* &quot;-&quot;??_-;_-@_-"/>
    <numFmt numFmtId="166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name val="Verdan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56" applyFont="1">
      <alignment/>
      <protection/>
    </xf>
    <xf numFmtId="0" fontId="37" fillId="0" borderId="0" xfId="56" applyFont="1" applyAlignment="1">
      <alignment horizontal="center"/>
      <protection/>
    </xf>
    <xf numFmtId="0" fontId="51" fillId="0" borderId="0" xfId="56" applyFont="1">
      <alignment/>
      <protection/>
    </xf>
    <xf numFmtId="0" fontId="46" fillId="0" borderId="0" xfId="56">
      <alignment/>
      <protection/>
    </xf>
    <xf numFmtId="0" fontId="52" fillId="0" borderId="10" xfId="56" applyFont="1" applyBorder="1">
      <alignment/>
      <protection/>
    </xf>
    <xf numFmtId="164" fontId="52" fillId="0" borderId="11" xfId="44" applyNumberFormat="1" applyFont="1" applyBorder="1" applyAlignment="1">
      <alignment horizontal="center" wrapText="1"/>
    </xf>
    <xf numFmtId="0" fontId="52" fillId="0" borderId="12" xfId="56" applyFont="1" applyBorder="1" applyAlignment="1">
      <alignment horizontal="right" wrapText="1"/>
      <protection/>
    </xf>
    <xf numFmtId="0" fontId="37" fillId="0" borderId="13" xfId="56" applyFont="1" applyBorder="1">
      <alignment/>
      <protection/>
    </xf>
    <xf numFmtId="0" fontId="37" fillId="0" borderId="14" xfId="56" applyFont="1" applyBorder="1" applyAlignment="1">
      <alignment horizontal="center"/>
      <protection/>
    </xf>
    <xf numFmtId="0" fontId="52" fillId="0" borderId="0" xfId="56" applyFont="1" applyAlignment="1">
      <alignment horizontal="center"/>
      <protection/>
    </xf>
    <xf numFmtId="0" fontId="3" fillId="0" borderId="13" xfId="57" applyFont="1" applyBorder="1">
      <alignment/>
      <protection/>
    </xf>
    <xf numFmtId="0" fontId="37" fillId="33" borderId="14" xfId="56" applyFont="1" applyFill="1" applyBorder="1" applyAlignment="1">
      <alignment horizontal="center"/>
      <protection/>
    </xf>
    <xf numFmtId="165" fontId="46" fillId="0" borderId="0" xfId="56" applyNumberFormat="1">
      <alignment/>
      <protection/>
    </xf>
    <xf numFmtId="0" fontId="9" fillId="0" borderId="0" xfId="57">
      <alignment/>
      <protection/>
    </xf>
    <xf numFmtId="0" fontId="37" fillId="34" borderId="14" xfId="56" applyFont="1" applyFill="1" applyBorder="1" applyAlignment="1">
      <alignment horizontal="center"/>
      <protection/>
    </xf>
    <xf numFmtId="0" fontId="37" fillId="35" borderId="14" xfId="56" applyFont="1" applyFill="1" applyBorder="1" applyAlignment="1">
      <alignment horizontal="center"/>
      <protection/>
    </xf>
    <xf numFmtId="165" fontId="46" fillId="0" borderId="15" xfId="56" applyNumberFormat="1" applyBorder="1">
      <alignment/>
      <protection/>
    </xf>
    <xf numFmtId="0" fontId="5" fillId="0" borderId="13" xfId="57" applyFont="1" applyBorder="1">
      <alignment/>
      <protection/>
    </xf>
    <xf numFmtId="165" fontId="52" fillId="0" borderId="0" xfId="56" applyNumberFormat="1" applyFont="1">
      <alignment/>
      <protection/>
    </xf>
    <xf numFmtId="166" fontId="37" fillId="0" borderId="0" xfId="63" applyNumberFormat="1" applyFont="1" applyAlignment="1">
      <alignment/>
    </xf>
    <xf numFmtId="0" fontId="52" fillId="0" borderId="13" xfId="56" applyFont="1" applyBorder="1">
      <alignment/>
      <protection/>
    </xf>
    <xf numFmtId="0" fontId="46" fillId="0" borderId="13" xfId="56" applyBorder="1">
      <alignment/>
      <protection/>
    </xf>
    <xf numFmtId="0" fontId="52" fillId="0" borderId="16" xfId="56" applyFont="1" applyBorder="1">
      <alignment/>
      <protection/>
    </xf>
    <xf numFmtId="0" fontId="52" fillId="0" borderId="17" xfId="56" applyFont="1" applyBorder="1" applyAlignment="1">
      <alignment horizontal="center"/>
      <protection/>
    </xf>
    <xf numFmtId="165" fontId="52" fillId="0" borderId="18" xfId="56" applyNumberFormat="1" applyFont="1" applyBorder="1">
      <alignment/>
      <protection/>
    </xf>
    <xf numFmtId="0" fontId="52" fillId="0" borderId="0" xfId="56" applyFont="1">
      <alignment/>
      <protection/>
    </xf>
    <xf numFmtId="10" fontId="52" fillId="0" borderId="0" xfId="56" applyNumberFormat="1" applyFont="1">
      <alignment/>
      <protection/>
    </xf>
    <xf numFmtId="164" fontId="37" fillId="0" borderId="0" xfId="56" applyNumberFormat="1" applyFont="1">
      <alignment/>
      <protection/>
    </xf>
    <xf numFmtId="0" fontId="53" fillId="0" borderId="0" xfId="56" applyFont="1">
      <alignment/>
      <protection/>
    </xf>
    <xf numFmtId="0" fontId="54" fillId="0" borderId="0" xfId="56" applyFont="1">
      <alignment/>
      <protection/>
    </xf>
    <xf numFmtId="0" fontId="55" fillId="0" borderId="0" xfId="56" applyFont="1">
      <alignment/>
      <protection/>
    </xf>
    <xf numFmtId="0" fontId="55" fillId="36" borderId="10" xfId="56" applyFont="1" applyFill="1" applyBorder="1" applyAlignment="1">
      <alignment vertical="center"/>
      <protection/>
    </xf>
    <xf numFmtId="0" fontId="55" fillId="36" borderId="12" xfId="56" applyFont="1" applyFill="1" applyBorder="1" applyAlignment="1">
      <alignment horizontal="center" vertical="center" wrapText="1"/>
      <protection/>
    </xf>
    <xf numFmtId="0" fontId="55" fillId="36" borderId="19" xfId="56" applyFont="1" applyFill="1" applyBorder="1" applyAlignment="1">
      <alignment horizontal="center" vertical="center" wrapText="1"/>
      <protection/>
    </xf>
    <xf numFmtId="0" fontId="53" fillId="0" borderId="0" xfId="56" applyFont="1" applyAlignment="1">
      <alignment vertical="center"/>
      <protection/>
    </xf>
    <xf numFmtId="0" fontId="53" fillId="0" borderId="13" xfId="56" applyFont="1" applyBorder="1">
      <alignment/>
      <protection/>
    </xf>
    <xf numFmtId="0" fontId="55" fillId="0" borderId="0" xfId="56" applyFont="1" applyBorder="1" applyAlignment="1">
      <alignment horizontal="center"/>
      <protection/>
    </xf>
    <xf numFmtId="0" fontId="55" fillId="0" borderId="0" xfId="56" applyFont="1" applyBorder="1">
      <alignment/>
      <protection/>
    </xf>
    <xf numFmtId="0" fontId="55" fillId="0" borderId="20" xfId="56" applyFont="1" applyBorder="1">
      <alignment/>
      <protection/>
    </xf>
    <xf numFmtId="0" fontId="13" fillId="0" borderId="13" xfId="57" applyFont="1" applyBorder="1">
      <alignment/>
      <protection/>
    </xf>
    <xf numFmtId="165" fontId="55" fillId="0" borderId="0" xfId="56" applyNumberFormat="1" applyFont="1" applyBorder="1">
      <alignment/>
      <protection/>
    </xf>
    <xf numFmtId="165" fontId="55" fillId="0" borderId="20" xfId="56" applyNumberFormat="1" applyFont="1" applyBorder="1">
      <alignment/>
      <protection/>
    </xf>
    <xf numFmtId="3" fontId="55" fillId="0" borderId="20" xfId="56" applyNumberFormat="1" applyFont="1" applyBorder="1">
      <alignment/>
      <protection/>
    </xf>
    <xf numFmtId="165" fontId="55" fillId="0" borderId="15" xfId="56" applyNumberFormat="1" applyFont="1" applyBorder="1">
      <alignment/>
      <protection/>
    </xf>
    <xf numFmtId="165" fontId="55" fillId="0" borderId="21" xfId="56" applyNumberFormat="1" applyFont="1" applyBorder="1">
      <alignment/>
      <protection/>
    </xf>
    <xf numFmtId="0" fontId="14" fillId="0" borderId="13" xfId="57" applyFont="1" applyBorder="1">
      <alignment/>
      <protection/>
    </xf>
    <xf numFmtId="165" fontId="56" fillId="0" borderId="0" xfId="56" applyNumberFormat="1" applyFont="1" applyBorder="1">
      <alignment/>
      <protection/>
    </xf>
    <xf numFmtId="165" fontId="56" fillId="0" borderId="20" xfId="56" applyNumberFormat="1" applyFont="1" applyBorder="1">
      <alignment/>
      <protection/>
    </xf>
    <xf numFmtId="0" fontId="57" fillId="0" borderId="0" xfId="56" applyFont="1">
      <alignment/>
      <protection/>
    </xf>
    <xf numFmtId="3" fontId="55" fillId="0" borderId="0" xfId="56" applyNumberFormat="1" applyFont="1" applyBorder="1">
      <alignment/>
      <protection/>
    </xf>
    <xf numFmtId="0" fontId="56" fillId="0" borderId="13" xfId="56" applyFont="1" applyBorder="1">
      <alignment/>
      <protection/>
    </xf>
    <xf numFmtId="0" fontId="55" fillId="0" borderId="13" xfId="56" applyFont="1" applyBorder="1">
      <alignment/>
      <protection/>
    </xf>
    <xf numFmtId="165" fontId="56" fillId="0" borderId="15" xfId="56" applyNumberFormat="1" applyFont="1" applyBorder="1">
      <alignment/>
      <protection/>
    </xf>
    <xf numFmtId="165" fontId="56" fillId="0" borderId="21" xfId="56" applyNumberFormat="1" applyFont="1" applyBorder="1">
      <alignment/>
      <protection/>
    </xf>
    <xf numFmtId="0" fontId="55" fillId="0" borderId="16" xfId="56" applyFont="1" applyBorder="1">
      <alignment/>
      <protection/>
    </xf>
    <xf numFmtId="165" fontId="55" fillId="0" borderId="22" xfId="56" applyNumberFormat="1" applyFont="1" applyBorder="1">
      <alignment/>
      <protection/>
    </xf>
    <xf numFmtId="165" fontId="55" fillId="0" borderId="0" xfId="56" applyNumberFormat="1" applyFont="1">
      <alignment/>
      <protection/>
    </xf>
    <xf numFmtId="164" fontId="53" fillId="0" borderId="0" xfId="56" applyNumberFormat="1" applyFont="1">
      <alignment/>
      <protection/>
    </xf>
    <xf numFmtId="0" fontId="53" fillId="0" borderId="0" xfId="56" applyFont="1" applyFill="1">
      <alignment/>
      <protection/>
    </xf>
    <xf numFmtId="0" fontId="56" fillId="0" borderId="14" xfId="56" applyFont="1" applyFill="1" applyBorder="1" applyAlignment="1">
      <alignment horizontal="right"/>
      <protection/>
    </xf>
    <xf numFmtId="165" fontId="55" fillId="0" borderId="14" xfId="56" applyNumberFormat="1" applyFont="1" applyFill="1" applyBorder="1" applyAlignment="1">
      <alignment horizontal="right"/>
      <protection/>
    </xf>
    <xf numFmtId="165" fontId="55" fillId="0" borderId="17" xfId="56" applyNumberFormat="1" applyFont="1" applyFill="1" applyBorder="1" applyAlignment="1">
      <alignment horizontal="right"/>
      <protection/>
    </xf>
    <xf numFmtId="165" fontId="56" fillId="0" borderId="14" xfId="56" applyNumberFormat="1" applyFont="1" applyFill="1" applyBorder="1" applyAlignment="1">
      <alignment horizontal="right"/>
      <protection/>
    </xf>
    <xf numFmtId="165" fontId="56" fillId="0" borderId="23" xfId="56" applyNumberFormat="1" applyFont="1" applyFill="1" applyBorder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8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9525" cy="0"/>
    <xdr:sp>
      <xdr:nvSpPr>
        <xdr:cNvPr id="1" name="Shape 2"/>
        <xdr:cNvSpPr>
          <a:spLocks/>
        </xdr:cNvSpPr>
      </xdr:nvSpPr>
      <xdr:spPr>
        <a:xfrm>
          <a:off x="2352675" y="390525"/>
          <a:ext cx="9525" cy="0"/>
        </a:xfrm>
        <a:custGeom>
          <a:pathLst>
            <a:path h="635" w="7620">
              <a:moveTo>
                <a:pt x="0" y="0"/>
              </a:moveTo>
              <a:lnTo>
                <a:pt x="7161" y="0"/>
              </a:lnTo>
              <a:lnTo>
                <a:pt x="0" y="7"/>
              </a:lnTo>
              <a:lnTo>
                <a:pt x="0" y="0"/>
              </a:lnTo>
              <a:close/>
            </a:path>
          </a:pathLst>
        </a:custGeom>
        <a:solidFill>
          <a:srgbClr val="D5D5D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200025</xdr:rowOff>
    </xdr:from>
    <xdr:ext cx="9525" cy="0"/>
    <xdr:grpSp>
      <xdr:nvGrpSpPr>
        <xdr:cNvPr id="2" name="Group 3"/>
        <xdr:cNvGrpSpPr>
          <a:grpSpLocks/>
        </xdr:cNvGrpSpPr>
      </xdr:nvGrpSpPr>
      <xdr:grpSpPr>
        <a:xfrm>
          <a:off x="2352675" y="390525"/>
          <a:ext cx="9525" cy="0"/>
          <a:chOff x="0" y="0"/>
          <a:chExt cx="7620" cy="635"/>
        </a:xfrm>
        <a:solidFill>
          <a:srgbClr val="FFFFFF"/>
        </a:solidFill>
      </xdr:grpSpPr>
      <xdr:sp>
        <xdr:nvSpPr>
          <xdr:cNvPr id="3" name="Shape 4"/>
          <xdr:cNvSpPr>
            <a:spLocks/>
          </xdr:cNvSpPr>
        </xdr:nvSpPr>
        <xdr:spPr>
          <a:xfrm>
            <a:off x="0" y="0"/>
            <a:ext cx="0" cy="635"/>
          </a:xfrm>
          <a:custGeom>
            <a:pathLst>
              <a:path h="635" w="0">
                <a:moveTo>
                  <a:pt x="0" y="6"/>
                </a:moveTo>
                <a:lnTo>
                  <a:pt x="0" y="6"/>
                </a:lnTo>
              </a:path>
            </a:pathLst>
          </a:custGeom>
          <a:noFill/>
          <a:ln w="3175" cmpd="sng">
            <a:solidFill>
              <a:srgbClr val="D5D5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hape 5"/>
          <xdr:cNvSpPr>
            <a:spLocks/>
          </xdr:cNvSpPr>
        </xdr:nvSpPr>
        <xdr:spPr>
          <a:xfrm>
            <a:off x="2" y="3"/>
            <a:ext cx="7620" cy="635"/>
          </a:xfrm>
          <a:custGeom>
            <a:pathLst>
              <a:path h="635" w="7620">
                <a:moveTo>
                  <a:pt x="0" y="0"/>
                </a:moveTo>
                <a:lnTo>
                  <a:pt x="7161" y="0"/>
                </a:lnTo>
                <a:lnTo>
                  <a:pt x="0" y="7"/>
                </a:lnTo>
                <a:lnTo>
                  <a:pt x="0" y="0"/>
                </a:lnTo>
                <a:close/>
              </a:path>
            </a:pathLst>
          </a:custGeom>
          <a:solidFill>
            <a:srgbClr val="D5D5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</xdr:row>
      <xdr:rowOff>200025</xdr:rowOff>
    </xdr:from>
    <xdr:ext cx="9525" cy="0"/>
    <xdr:grpSp>
      <xdr:nvGrpSpPr>
        <xdr:cNvPr id="5" name="Group 6"/>
        <xdr:cNvGrpSpPr>
          <a:grpSpLocks/>
        </xdr:cNvGrpSpPr>
      </xdr:nvGrpSpPr>
      <xdr:grpSpPr>
        <a:xfrm>
          <a:off x="2352675" y="390525"/>
          <a:ext cx="9525" cy="0"/>
          <a:chOff x="0" y="0"/>
          <a:chExt cx="7620" cy="635"/>
        </a:xfrm>
        <a:solidFill>
          <a:srgbClr val="FFFFFF"/>
        </a:solidFill>
      </xdr:grpSpPr>
      <xdr:sp>
        <xdr:nvSpPr>
          <xdr:cNvPr id="6" name="Shape 7"/>
          <xdr:cNvSpPr>
            <a:spLocks/>
          </xdr:cNvSpPr>
        </xdr:nvSpPr>
        <xdr:spPr>
          <a:xfrm>
            <a:off x="6" y="0"/>
            <a:ext cx="0" cy="635"/>
          </a:xfrm>
          <a:custGeom>
            <a:pathLst>
              <a:path h="635" w="0">
                <a:moveTo>
                  <a:pt x="0" y="6"/>
                </a:moveTo>
                <a:lnTo>
                  <a:pt x="0" y="6"/>
                </a:lnTo>
              </a:path>
            </a:pathLst>
          </a:custGeom>
          <a:noFill/>
          <a:ln w="3175" cmpd="sng">
            <a:solidFill>
              <a:srgbClr val="D5D5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Shape 8"/>
          <xdr:cNvSpPr>
            <a:spLocks/>
          </xdr:cNvSpPr>
        </xdr:nvSpPr>
        <xdr:spPr>
          <a:xfrm>
            <a:off x="0" y="3"/>
            <a:ext cx="7620" cy="635"/>
          </a:xfrm>
          <a:custGeom>
            <a:pathLst>
              <a:path h="635" w="7620">
                <a:moveTo>
                  <a:pt x="0" y="0"/>
                </a:moveTo>
                <a:lnTo>
                  <a:pt x="7168" y="0"/>
                </a:lnTo>
                <a:lnTo>
                  <a:pt x="0" y="7"/>
                </a:lnTo>
                <a:lnTo>
                  <a:pt x="0" y="0"/>
                </a:lnTo>
                <a:close/>
              </a:path>
            </a:pathLst>
          </a:custGeom>
          <a:solidFill>
            <a:srgbClr val="D5D5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</xdr:row>
      <xdr:rowOff>0</xdr:rowOff>
    </xdr:from>
    <xdr:ext cx="9525" cy="0"/>
    <xdr:sp>
      <xdr:nvSpPr>
        <xdr:cNvPr id="8" name="Shape 2"/>
        <xdr:cNvSpPr>
          <a:spLocks/>
        </xdr:cNvSpPr>
      </xdr:nvSpPr>
      <xdr:spPr>
        <a:xfrm>
          <a:off x="2352675" y="390525"/>
          <a:ext cx="9525" cy="0"/>
        </a:xfrm>
        <a:custGeom>
          <a:pathLst>
            <a:path h="635" w="7620">
              <a:moveTo>
                <a:pt x="0" y="0"/>
              </a:moveTo>
              <a:lnTo>
                <a:pt x="7161" y="0"/>
              </a:lnTo>
              <a:lnTo>
                <a:pt x="0" y="7"/>
              </a:lnTo>
              <a:lnTo>
                <a:pt x="0" y="0"/>
              </a:lnTo>
              <a:close/>
            </a:path>
          </a:pathLst>
        </a:custGeom>
        <a:solidFill>
          <a:srgbClr val="D5D5D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200025</xdr:rowOff>
    </xdr:from>
    <xdr:ext cx="9525" cy="0"/>
    <xdr:grpSp>
      <xdr:nvGrpSpPr>
        <xdr:cNvPr id="9" name="Group 3"/>
        <xdr:cNvGrpSpPr>
          <a:grpSpLocks/>
        </xdr:cNvGrpSpPr>
      </xdr:nvGrpSpPr>
      <xdr:grpSpPr>
        <a:xfrm>
          <a:off x="2352675" y="390525"/>
          <a:ext cx="9525" cy="0"/>
          <a:chOff x="0" y="0"/>
          <a:chExt cx="7620" cy="635"/>
        </a:xfrm>
        <a:solidFill>
          <a:srgbClr val="FFFFFF"/>
        </a:solidFill>
      </xdr:grpSpPr>
      <xdr:sp>
        <xdr:nvSpPr>
          <xdr:cNvPr id="10" name="Shape 4"/>
          <xdr:cNvSpPr>
            <a:spLocks/>
          </xdr:cNvSpPr>
        </xdr:nvSpPr>
        <xdr:spPr>
          <a:xfrm>
            <a:off x="0" y="0"/>
            <a:ext cx="0" cy="635"/>
          </a:xfrm>
          <a:custGeom>
            <a:pathLst>
              <a:path h="635" w="0">
                <a:moveTo>
                  <a:pt x="0" y="6"/>
                </a:moveTo>
                <a:lnTo>
                  <a:pt x="0" y="6"/>
                </a:lnTo>
              </a:path>
            </a:pathLst>
          </a:custGeom>
          <a:noFill/>
          <a:ln w="3175" cmpd="sng">
            <a:solidFill>
              <a:srgbClr val="D5D5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Shape 5"/>
          <xdr:cNvSpPr>
            <a:spLocks/>
          </xdr:cNvSpPr>
        </xdr:nvSpPr>
        <xdr:spPr>
          <a:xfrm>
            <a:off x="2" y="3"/>
            <a:ext cx="7620" cy="635"/>
          </a:xfrm>
          <a:custGeom>
            <a:pathLst>
              <a:path h="635" w="7620">
                <a:moveTo>
                  <a:pt x="0" y="0"/>
                </a:moveTo>
                <a:lnTo>
                  <a:pt x="7161" y="0"/>
                </a:lnTo>
                <a:lnTo>
                  <a:pt x="0" y="7"/>
                </a:lnTo>
                <a:lnTo>
                  <a:pt x="0" y="0"/>
                </a:lnTo>
                <a:close/>
              </a:path>
            </a:pathLst>
          </a:custGeom>
          <a:solidFill>
            <a:srgbClr val="D5D5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</xdr:row>
      <xdr:rowOff>200025</xdr:rowOff>
    </xdr:from>
    <xdr:ext cx="9525" cy="0"/>
    <xdr:grpSp>
      <xdr:nvGrpSpPr>
        <xdr:cNvPr id="12" name="Group 6"/>
        <xdr:cNvGrpSpPr>
          <a:grpSpLocks/>
        </xdr:cNvGrpSpPr>
      </xdr:nvGrpSpPr>
      <xdr:grpSpPr>
        <a:xfrm>
          <a:off x="2352675" y="390525"/>
          <a:ext cx="9525" cy="0"/>
          <a:chOff x="0" y="0"/>
          <a:chExt cx="7620" cy="635"/>
        </a:xfrm>
        <a:solidFill>
          <a:srgbClr val="FFFFFF"/>
        </a:solidFill>
      </xdr:grpSpPr>
      <xdr:sp>
        <xdr:nvSpPr>
          <xdr:cNvPr id="13" name="Shape 7"/>
          <xdr:cNvSpPr>
            <a:spLocks/>
          </xdr:cNvSpPr>
        </xdr:nvSpPr>
        <xdr:spPr>
          <a:xfrm>
            <a:off x="6" y="0"/>
            <a:ext cx="0" cy="635"/>
          </a:xfrm>
          <a:custGeom>
            <a:pathLst>
              <a:path h="635" w="0">
                <a:moveTo>
                  <a:pt x="0" y="6"/>
                </a:moveTo>
                <a:lnTo>
                  <a:pt x="0" y="6"/>
                </a:lnTo>
              </a:path>
            </a:pathLst>
          </a:custGeom>
          <a:noFill/>
          <a:ln w="3175" cmpd="sng">
            <a:solidFill>
              <a:srgbClr val="D5D5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Shape 8"/>
          <xdr:cNvSpPr>
            <a:spLocks/>
          </xdr:cNvSpPr>
        </xdr:nvSpPr>
        <xdr:spPr>
          <a:xfrm>
            <a:off x="0" y="3"/>
            <a:ext cx="7620" cy="635"/>
          </a:xfrm>
          <a:custGeom>
            <a:pathLst>
              <a:path h="635" w="7620">
                <a:moveTo>
                  <a:pt x="0" y="0"/>
                </a:moveTo>
                <a:lnTo>
                  <a:pt x="7168" y="0"/>
                </a:lnTo>
                <a:lnTo>
                  <a:pt x="0" y="7"/>
                </a:lnTo>
                <a:lnTo>
                  <a:pt x="0" y="0"/>
                </a:lnTo>
                <a:close/>
              </a:path>
            </a:pathLst>
          </a:custGeom>
          <a:solidFill>
            <a:srgbClr val="D5D5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9.140625" defaultRowHeight="15"/>
  <cols>
    <col min="1" max="1" width="2.28125" style="29" customWidth="1"/>
    <col min="2" max="2" width="33.00390625" style="29" customWidth="1"/>
    <col min="3" max="3" width="9.140625" style="59" customWidth="1"/>
    <col min="4" max="4" width="13.8515625" style="29" customWidth="1"/>
    <col min="5" max="5" width="11.421875" style="29" customWidth="1"/>
    <col min="6" max="6" width="13.140625" style="29" customWidth="1"/>
    <col min="7" max="7" width="14.28125" style="29" customWidth="1"/>
    <col min="8" max="8" width="14.140625" style="29" customWidth="1"/>
    <col min="9" max="9" width="12.00390625" style="31" customWidth="1"/>
    <col min="10" max="10" width="9.140625" style="29" customWidth="1"/>
    <col min="11" max="11" width="9.140625" style="0" customWidth="1"/>
    <col min="12" max="16384" width="9.140625" style="29" customWidth="1"/>
  </cols>
  <sheetData>
    <row r="1" spans="2:7" ht="15">
      <c r="B1" s="49" t="s">
        <v>66</v>
      </c>
      <c r="G1" s="30"/>
    </row>
    <row r="2" ht="15.75"/>
    <row r="3" spans="2:9" s="35" customFormat="1" ht="51">
      <c r="B3" s="32" t="s">
        <v>0</v>
      </c>
      <c r="C3" s="33" t="s">
        <v>3</v>
      </c>
      <c r="D3" s="33" t="s">
        <v>1</v>
      </c>
      <c r="E3" s="33" t="s">
        <v>2</v>
      </c>
      <c r="F3" s="33" t="s">
        <v>4</v>
      </c>
      <c r="G3" s="33" t="s">
        <v>5</v>
      </c>
      <c r="H3" s="33" t="s">
        <v>6</v>
      </c>
      <c r="I3" s="34" t="s">
        <v>7</v>
      </c>
    </row>
    <row r="4" spans="2:9" ht="15">
      <c r="B4" s="36"/>
      <c r="C4" s="60"/>
      <c r="D4" s="37"/>
      <c r="E4" s="37"/>
      <c r="F4" s="37"/>
      <c r="G4" s="37"/>
      <c r="H4" s="38"/>
      <c r="I4" s="39"/>
    </row>
    <row r="5" spans="2:9" ht="15">
      <c r="B5" s="40" t="s">
        <v>8</v>
      </c>
      <c r="C5" s="61"/>
      <c r="D5" s="41">
        <v>-194041.88000000006</v>
      </c>
      <c r="E5" s="41">
        <f>F5-D5</f>
        <v>79453.16000000003</v>
      </c>
      <c r="F5" s="41">
        <v>-114588.72000000003</v>
      </c>
      <c r="G5" s="41">
        <v>-1157134.8900000001</v>
      </c>
      <c r="H5" s="41">
        <f>G5*8%</f>
        <v>-92570.7912</v>
      </c>
      <c r="I5" s="42">
        <f>F5-H5</f>
        <v>-22017.928800000023</v>
      </c>
    </row>
    <row r="6" spans="2:9" ht="15">
      <c r="B6" s="40" t="s">
        <v>9</v>
      </c>
      <c r="C6" s="61"/>
      <c r="D6" s="41">
        <v>-45270.130000000005</v>
      </c>
      <c r="E6" s="41">
        <f>F6-D6</f>
        <v>20452.68</v>
      </c>
      <c r="F6" s="41">
        <v>-24817.450000000004</v>
      </c>
      <c r="G6" s="41">
        <v>-684417.49</v>
      </c>
      <c r="H6" s="41">
        <f>G6*8%</f>
        <v>-54753.3992</v>
      </c>
      <c r="I6" s="43"/>
    </row>
    <row r="7" spans="2:9" ht="15">
      <c r="B7" s="40" t="s">
        <v>11</v>
      </c>
      <c r="C7" s="61"/>
      <c r="D7" s="41">
        <v>19635.399999999994</v>
      </c>
      <c r="E7" s="41">
        <f>F7-D7</f>
        <v>147789.13999999987</v>
      </c>
      <c r="F7" s="41">
        <v>167424.53999999986</v>
      </c>
      <c r="G7" s="41">
        <v>-1209134.54</v>
      </c>
      <c r="H7" s="41">
        <f>G7*8%</f>
        <v>-96730.7632</v>
      </c>
      <c r="I7" s="43"/>
    </row>
    <row r="8" spans="2:9" ht="15">
      <c r="B8" s="40" t="s">
        <v>13</v>
      </c>
      <c r="C8" s="62"/>
      <c r="D8" s="44">
        <v>-264476.19</v>
      </c>
      <c r="E8" s="44">
        <f>F8-D8</f>
        <v>-87613.43</v>
      </c>
      <c r="F8" s="44">
        <v>-352089.62</v>
      </c>
      <c r="G8" s="44">
        <v>-679344.85</v>
      </c>
      <c r="H8" s="44">
        <f>G8*8%</f>
        <v>-54347.587999999996</v>
      </c>
      <c r="I8" s="45">
        <f>F8-H8</f>
        <v>-297742.032</v>
      </c>
    </row>
    <row r="9" spans="2:9" s="49" customFormat="1" ht="15">
      <c r="B9" s="46" t="s">
        <v>15</v>
      </c>
      <c r="C9" s="63"/>
      <c r="D9" s="47">
        <f>SUM(D5:D8)</f>
        <v>-484152.80000000005</v>
      </c>
      <c r="E9" s="47">
        <f>SUM(E5:E8)</f>
        <v>160081.5499999999</v>
      </c>
      <c r="F9" s="47">
        <f>SUM(F5:F8)</f>
        <v>-324071.2500000002</v>
      </c>
      <c r="G9" s="47">
        <f>SUM(G5:G8)</f>
        <v>-3730031.77</v>
      </c>
      <c r="H9" s="47">
        <f>SUM(H5:H8)</f>
        <v>-298402.5416</v>
      </c>
      <c r="I9" s="48">
        <f>SUM(I5:I8)</f>
        <v>-319759.9608</v>
      </c>
    </row>
    <row r="10" spans="2:9" ht="15">
      <c r="B10" s="40"/>
      <c r="C10" s="61"/>
      <c r="D10" s="41"/>
      <c r="E10" s="41"/>
      <c r="F10" s="41"/>
      <c r="G10" s="41"/>
      <c r="H10" s="50"/>
      <c r="I10" s="43"/>
    </row>
    <row r="11" spans="2:9" ht="15">
      <c r="B11" s="40" t="s">
        <v>16</v>
      </c>
      <c r="C11" s="61">
        <v>182</v>
      </c>
      <c r="D11" s="41">
        <v>46382.85</v>
      </c>
      <c r="E11" s="41">
        <f aca="true" t="shared" si="0" ref="E11:E43">F11-D11</f>
        <v>29096.18</v>
      </c>
      <c r="F11" s="41">
        <v>75479.03</v>
      </c>
      <c r="G11" s="41">
        <v>-1366238.32</v>
      </c>
      <c r="H11" s="41">
        <f aca="true" t="shared" si="1" ref="H11:H43">G11*8%</f>
        <v>-109299.0656</v>
      </c>
      <c r="I11" s="42"/>
    </row>
    <row r="12" spans="2:9" ht="15">
      <c r="B12" s="40" t="s">
        <v>18</v>
      </c>
      <c r="C12" s="61">
        <v>227</v>
      </c>
      <c r="D12" s="41">
        <v>-237186.85</v>
      </c>
      <c r="E12" s="41">
        <f t="shared" si="0"/>
        <v>179795.49</v>
      </c>
      <c r="F12" s="41">
        <v>-57391.36</v>
      </c>
      <c r="G12" s="41">
        <v>-969905.53</v>
      </c>
      <c r="H12" s="41">
        <f t="shared" si="1"/>
        <v>-77592.4424</v>
      </c>
      <c r="I12" s="42"/>
    </row>
    <row r="13" spans="2:9" ht="15">
      <c r="B13" s="40" t="s">
        <v>19</v>
      </c>
      <c r="C13" s="61">
        <v>177</v>
      </c>
      <c r="D13" s="41">
        <v>-139512.68</v>
      </c>
      <c r="E13" s="41">
        <f t="shared" si="0"/>
        <v>133662.11000000016</v>
      </c>
      <c r="F13" s="41">
        <v>-5850.569999999832</v>
      </c>
      <c r="G13" s="41">
        <v>-1586904.39</v>
      </c>
      <c r="H13" s="41">
        <f t="shared" si="1"/>
        <v>-126952.35119999999</v>
      </c>
      <c r="I13" s="42"/>
    </row>
    <row r="14" spans="2:9" ht="15">
      <c r="B14" s="40" t="s">
        <v>20</v>
      </c>
      <c r="C14" s="61">
        <v>193</v>
      </c>
      <c r="D14" s="41">
        <v>-219090.17000000004</v>
      </c>
      <c r="E14" s="41">
        <f t="shared" si="0"/>
        <v>73633.68000000005</v>
      </c>
      <c r="F14" s="41">
        <v>-145456.49</v>
      </c>
      <c r="G14" s="41">
        <v>-1168461.01</v>
      </c>
      <c r="H14" s="41">
        <f t="shared" si="1"/>
        <v>-93476.8808</v>
      </c>
      <c r="I14" s="42">
        <f>F14-H14</f>
        <v>-51979.60919999999</v>
      </c>
    </row>
    <row r="15" spans="2:9" ht="15">
      <c r="B15" s="40" t="s">
        <v>21</v>
      </c>
      <c r="C15" s="61">
        <v>324</v>
      </c>
      <c r="D15" s="41">
        <v>-537605.25</v>
      </c>
      <c r="E15" s="41">
        <f t="shared" si="0"/>
        <v>40146.74000000069</v>
      </c>
      <c r="F15" s="41">
        <v>-497458.5099999993</v>
      </c>
      <c r="G15" s="41">
        <v>-2744071.2099999995</v>
      </c>
      <c r="H15" s="41">
        <f t="shared" si="1"/>
        <v>-219525.69679999998</v>
      </c>
      <c r="I15" s="42">
        <f>F15-H15</f>
        <v>-277932.81319999933</v>
      </c>
    </row>
    <row r="16" spans="2:9" ht="15">
      <c r="B16" s="40" t="s">
        <v>23</v>
      </c>
      <c r="C16" s="61">
        <v>382</v>
      </c>
      <c r="D16" s="41">
        <v>-7813.25</v>
      </c>
      <c r="E16" s="41">
        <f t="shared" si="0"/>
        <v>95230.48999999955</v>
      </c>
      <c r="F16" s="41">
        <v>87417.23999999955</v>
      </c>
      <c r="G16" s="41">
        <v>-2731085.68</v>
      </c>
      <c r="H16" s="41">
        <f t="shared" si="1"/>
        <v>-218486.8544</v>
      </c>
      <c r="I16" s="42"/>
    </row>
    <row r="17" spans="2:9" ht="15">
      <c r="B17" s="40" t="s">
        <v>24</v>
      </c>
      <c r="C17" s="61">
        <v>384</v>
      </c>
      <c r="D17" s="41">
        <v>-338826.57</v>
      </c>
      <c r="E17" s="41">
        <f t="shared" si="0"/>
        <v>246788.6100000005</v>
      </c>
      <c r="F17" s="41">
        <v>-92037.9599999995</v>
      </c>
      <c r="G17" s="41">
        <v>-2701379.96</v>
      </c>
      <c r="H17" s="41">
        <f t="shared" si="1"/>
        <v>-216110.3968</v>
      </c>
      <c r="I17" s="42"/>
    </row>
    <row r="18" spans="2:9" ht="15">
      <c r="B18" s="40" t="s">
        <v>25</v>
      </c>
      <c r="C18" s="61">
        <v>362</v>
      </c>
      <c r="D18" s="41">
        <v>-379962.39999999997</v>
      </c>
      <c r="E18" s="41">
        <f t="shared" si="0"/>
        <v>149514.02999999997</v>
      </c>
      <c r="F18" s="41">
        <v>-230448.37</v>
      </c>
      <c r="G18" s="41">
        <v>-2229235.3000000003</v>
      </c>
      <c r="H18" s="41">
        <f t="shared" si="1"/>
        <v>-178338.82400000002</v>
      </c>
      <c r="I18" s="42">
        <f>F18-H18</f>
        <v>-52109.54599999997</v>
      </c>
    </row>
    <row r="19" spans="2:9" ht="15">
      <c r="B19" s="40" t="s">
        <v>26</v>
      </c>
      <c r="C19" s="61">
        <v>197</v>
      </c>
      <c r="D19" s="41">
        <v>-166990.97999999998</v>
      </c>
      <c r="E19" s="41">
        <f t="shared" si="0"/>
        <v>70087.6100000001</v>
      </c>
      <c r="F19" s="41">
        <v>-96903.36999999988</v>
      </c>
      <c r="G19" s="41">
        <v>-954521.5900000001</v>
      </c>
      <c r="H19" s="41">
        <f t="shared" si="1"/>
        <v>-76361.72720000001</v>
      </c>
      <c r="I19" s="42">
        <f>F19-H19</f>
        <v>-20541.64279999987</v>
      </c>
    </row>
    <row r="20" spans="2:9" ht="15">
      <c r="B20" s="40" t="s">
        <v>27</v>
      </c>
      <c r="C20" s="61">
        <v>204</v>
      </c>
      <c r="D20" s="41">
        <v>-155328.71</v>
      </c>
      <c r="E20" s="41">
        <f t="shared" si="0"/>
        <v>-20117.269999999902</v>
      </c>
      <c r="F20" s="41">
        <v>-175445.9799999999</v>
      </c>
      <c r="G20" s="41">
        <v>-1637729.97</v>
      </c>
      <c r="H20" s="41">
        <f t="shared" si="1"/>
        <v>-131018.3976</v>
      </c>
      <c r="I20" s="42">
        <f>F20-H20</f>
        <v>-44427.5823999999</v>
      </c>
    </row>
    <row r="21" spans="2:9" ht="15">
      <c r="B21" s="40" t="s">
        <v>28</v>
      </c>
      <c r="C21" s="61">
        <v>284</v>
      </c>
      <c r="D21" s="41">
        <v>-19648.870000000003</v>
      </c>
      <c r="E21" s="41">
        <f t="shared" si="0"/>
        <v>-64089.120000000396</v>
      </c>
      <c r="F21" s="41">
        <v>-83737.9900000004</v>
      </c>
      <c r="G21" s="41">
        <v>-1945857.35</v>
      </c>
      <c r="H21" s="41">
        <f t="shared" si="1"/>
        <v>-155668.58800000002</v>
      </c>
      <c r="I21" s="42"/>
    </row>
    <row r="22" spans="2:9" ht="15">
      <c r="B22" s="40" t="s">
        <v>29</v>
      </c>
      <c r="C22" s="61">
        <v>163</v>
      </c>
      <c r="D22" s="41">
        <v>-31121.03</v>
      </c>
      <c r="E22" s="41">
        <f t="shared" si="0"/>
        <v>59845.03</v>
      </c>
      <c r="F22" s="41">
        <v>28724</v>
      </c>
      <c r="G22" s="41">
        <v>-1309246.3</v>
      </c>
      <c r="H22" s="41">
        <f t="shared" si="1"/>
        <v>-104739.70400000001</v>
      </c>
      <c r="I22" s="42"/>
    </row>
    <row r="23" spans="2:9" ht="15">
      <c r="B23" s="40" t="s">
        <v>30</v>
      </c>
      <c r="C23" s="61">
        <v>169</v>
      </c>
      <c r="D23" s="41">
        <v>-15712.399999999994</v>
      </c>
      <c r="E23" s="41">
        <f t="shared" si="0"/>
        <v>-6626.050000000221</v>
      </c>
      <c r="F23" s="41">
        <v>-22338.450000000215</v>
      </c>
      <c r="G23" s="41">
        <v>-1183554.8900000001</v>
      </c>
      <c r="H23" s="41">
        <f t="shared" si="1"/>
        <v>-94684.39120000001</v>
      </c>
      <c r="I23" s="42"/>
    </row>
    <row r="24" spans="2:9" ht="15">
      <c r="B24" s="40" t="s">
        <v>31</v>
      </c>
      <c r="C24" s="61">
        <v>209</v>
      </c>
      <c r="D24" s="41">
        <v>-41998.45</v>
      </c>
      <c r="E24" s="41">
        <f t="shared" si="0"/>
        <v>68646.51000000005</v>
      </c>
      <c r="F24" s="41">
        <v>26648.060000000056</v>
      </c>
      <c r="G24" s="41">
        <v>-978815.97</v>
      </c>
      <c r="H24" s="41">
        <f t="shared" si="1"/>
        <v>-78305.2776</v>
      </c>
      <c r="I24" s="42"/>
    </row>
    <row r="25" spans="2:9" ht="15">
      <c r="B25" s="40" t="s">
        <v>32</v>
      </c>
      <c r="C25" s="61">
        <v>109</v>
      </c>
      <c r="D25" s="41">
        <v>-199574.52</v>
      </c>
      <c r="E25" s="41">
        <f t="shared" si="0"/>
        <v>3785.4599999999336</v>
      </c>
      <c r="F25" s="41">
        <v>-195789.06000000006</v>
      </c>
      <c r="G25" s="41">
        <v>-1123213.96</v>
      </c>
      <c r="H25" s="41">
        <f t="shared" si="1"/>
        <v>-89857.1168</v>
      </c>
      <c r="I25" s="42">
        <f>F25-H25</f>
        <v>-105931.94320000005</v>
      </c>
    </row>
    <row r="26" spans="2:9" ht="15">
      <c r="B26" s="40" t="s">
        <v>33</v>
      </c>
      <c r="C26" s="61">
        <v>200</v>
      </c>
      <c r="D26" s="41">
        <v>6171.91</v>
      </c>
      <c r="E26" s="41">
        <f t="shared" si="0"/>
        <v>-6171.91</v>
      </c>
      <c r="F26" s="41">
        <v>0</v>
      </c>
      <c r="G26" s="41">
        <v>-1031714.9500000001</v>
      </c>
      <c r="H26" s="41">
        <f t="shared" si="1"/>
        <v>-82537.19600000001</v>
      </c>
      <c r="I26" s="42"/>
    </row>
    <row r="27" spans="2:9" ht="15">
      <c r="B27" s="40" t="s">
        <v>34</v>
      </c>
      <c r="C27" s="61">
        <v>286</v>
      </c>
      <c r="D27" s="41">
        <v>-234013.27</v>
      </c>
      <c r="E27" s="41">
        <f t="shared" si="0"/>
        <v>42674.689999999915</v>
      </c>
      <c r="F27" s="41">
        <v>-191338.58000000007</v>
      </c>
      <c r="G27" s="41">
        <v>-1955861.74</v>
      </c>
      <c r="H27" s="41">
        <f t="shared" si="1"/>
        <v>-156468.9392</v>
      </c>
      <c r="I27" s="42">
        <f>F27-H27</f>
        <v>-34869.64080000008</v>
      </c>
    </row>
    <row r="28" spans="2:9" ht="15">
      <c r="B28" s="40" t="s">
        <v>35</v>
      </c>
      <c r="C28" s="61">
        <v>178</v>
      </c>
      <c r="D28" s="41">
        <v>-125261.97000000002</v>
      </c>
      <c r="E28" s="41">
        <f t="shared" si="0"/>
        <v>30796.159999999974</v>
      </c>
      <c r="F28" s="41">
        <v>-94465.81000000004</v>
      </c>
      <c r="G28" s="41">
        <v>-1217708.74</v>
      </c>
      <c r="H28" s="41">
        <f t="shared" si="1"/>
        <v>-97416.6992</v>
      </c>
      <c r="I28" s="42"/>
    </row>
    <row r="29" spans="2:9" ht="15">
      <c r="B29" s="40" t="s">
        <v>36</v>
      </c>
      <c r="C29" s="61">
        <v>162</v>
      </c>
      <c r="D29" s="41">
        <v>-94177.52</v>
      </c>
      <c r="E29" s="41">
        <f t="shared" si="0"/>
        <v>121553.39999999956</v>
      </c>
      <c r="F29" s="41">
        <v>27375.879999999554</v>
      </c>
      <c r="G29" s="41">
        <v>-1107500.7000000002</v>
      </c>
      <c r="H29" s="41">
        <f t="shared" si="1"/>
        <v>-88600.05600000001</v>
      </c>
      <c r="I29" s="42"/>
    </row>
    <row r="30" spans="2:9" ht="15">
      <c r="B30" s="40" t="s">
        <v>37</v>
      </c>
      <c r="C30" s="61">
        <v>148</v>
      </c>
      <c r="D30" s="41">
        <v>-86055.28</v>
      </c>
      <c r="E30" s="41">
        <f t="shared" si="0"/>
        <v>19400.11999999985</v>
      </c>
      <c r="F30" s="41">
        <v>-66655.16000000015</v>
      </c>
      <c r="G30" s="41">
        <v>-1237879.06</v>
      </c>
      <c r="H30" s="41">
        <f t="shared" si="1"/>
        <v>-99030.3248</v>
      </c>
      <c r="I30" s="42"/>
    </row>
    <row r="31" spans="2:9" ht="15">
      <c r="B31" s="40" t="s">
        <v>38</v>
      </c>
      <c r="C31" s="61">
        <v>252</v>
      </c>
      <c r="D31" s="41">
        <v>-75314.5</v>
      </c>
      <c r="E31" s="41">
        <f t="shared" si="0"/>
        <v>12801.91000000004</v>
      </c>
      <c r="F31" s="41">
        <v>-62512.58999999996</v>
      </c>
      <c r="G31" s="41">
        <v>-1584116.88</v>
      </c>
      <c r="H31" s="41">
        <f t="shared" si="1"/>
        <v>-126729.3504</v>
      </c>
      <c r="I31" s="42"/>
    </row>
    <row r="32" spans="2:9" ht="15">
      <c r="B32" s="40" t="s">
        <v>39</v>
      </c>
      <c r="C32" s="61">
        <v>188</v>
      </c>
      <c r="D32" s="41">
        <v>326645.69</v>
      </c>
      <c r="E32" s="41">
        <f t="shared" si="0"/>
        <v>70810.76999999996</v>
      </c>
      <c r="F32" s="41">
        <v>397456.45999999996</v>
      </c>
      <c r="G32" s="41">
        <v>-1306639.4200000002</v>
      </c>
      <c r="H32" s="41">
        <f t="shared" si="1"/>
        <v>-104531.15360000002</v>
      </c>
      <c r="I32" s="42"/>
    </row>
    <row r="33" spans="2:9" ht="15">
      <c r="B33" s="40" t="s">
        <v>40</v>
      </c>
      <c r="C33" s="61">
        <v>162</v>
      </c>
      <c r="D33" s="41">
        <v>-14013.009999999998</v>
      </c>
      <c r="E33" s="41">
        <f t="shared" si="0"/>
        <v>-68629.62999999963</v>
      </c>
      <c r="F33" s="41">
        <v>-82642.63999999962</v>
      </c>
      <c r="G33" s="41">
        <v>-1477620.97</v>
      </c>
      <c r="H33" s="41">
        <f t="shared" si="1"/>
        <v>-118209.6776</v>
      </c>
      <c r="I33" s="42"/>
    </row>
    <row r="34" spans="2:9" ht="15">
      <c r="B34" s="40" t="s">
        <v>41</v>
      </c>
      <c r="C34" s="61">
        <v>257</v>
      </c>
      <c r="D34" s="41">
        <v>26388.97</v>
      </c>
      <c r="E34" s="41">
        <f t="shared" si="0"/>
        <v>25873.159999999843</v>
      </c>
      <c r="F34" s="41">
        <v>52262.129999999845</v>
      </c>
      <c r="G34" s="41">
        <v>-1703297.21</v>
      </c>
      <c r="H34" s="41">
        <f t="shared" si="1"/>
        <v>-136263.7768</v>
      </c>
      <c r="I34" s="42"/>
    </row>
    <row r="35" spans="2:9" ht="15">
      <c r="B35" s="40" t="s">
        <v>42</v>
      </c>
      <c r="C35" s="61">
        <v>183</v>
      </c>
      <c r="D35" s="41">
        <v>-254.32</v>
      </c>
      <c r="E35" s="41">
        <f t="shared" si="0"/>
        <v>14254.32</v>
      </c>
      <c r="F35" s="41">
        <v>14000</v>
      </c>
      <c r="G35" s="41">
        <v>-1334335.48</v>
      </c>
      <c r="H35" s="41">
        <f t="shared" si="1"/>
        <v>-106746.83840000001</v>
      </c>
      <c r="I35" s="42"/>
    </row>
    <row r="36" spans="2:9" ht="14.25" customHeight="1">
      <c r="B36" s="40" t="s">
        <v>43</v>
      </c>
      <c r="C36" s="61">
        <v>186</v>
      </c>
      <c r="D36" s="41">
        <v>-40352.350000000006</v>
      </c>
      <c r="E36" s="41">
        <f t="shared" si="0"/>
        <v>36466.22999999943</v>
      </c>
      <c r="F36" s="41">
        <v>-3886.1200000005774</v>
      </c>
      <c r="G36" s="41">
        <v>-1464767.6300000001</v>
      </c>
      <c r="H36" s="41">
        <f t="shared" si="1"/>
        <v>-117181.41040000001</v>
      </c>
      <c r="I36" s="42"/>
    </row>
    <row r="37" spans="2:9" ht="15">
      <c r="B37" s="40" t="s">
        <v>44</v>
      </c>
      <c r="C37" s="61">
        <v>202</v>
      </c>
      <c r="D37" s="41">
        <v>-278015.42000000004</v>
      </c>
      <c r="E37" s="41">
        <f t="shared" si="0"/>
        <v>32862.240000000544</v>
      </c>
      <c r="F37" s="41">
        <v>-245153.1799999995</v>
      </c>
      <c r="G37" s="41">
        <v>-1393879.6</v>
      </c>
      <c r="H37" s="41">
        <f t="shared" si="1"/>
        <v>-111510.36800000002</v>
      </c>
      <c r="I37" s="42"/>
    </row>
    <row r="38" spans="2:9" ht="15">
      <c r="B38" s="40" t="s">
        <v>45</v>
      </c>
      <c r="C38" s="61">
        <v>291</v>
      </c>
      <c r="D38" s="41">
        <v>-89258.22</v>
      </c>
      <c r="E38" s="41">
        <f t="shared" si="0"/>
        <v>65776.69999999952</v>
      </c>
      <c r="F38" s="41">
        <v>-23481.520000000484</v>
      </c>
      <c r="G38" s="41">
        <v>-1676715.41</v>
      </c>
      <c r="H38" s="41">
        <f t="shared" si="1"/>
        <v>-134137.2328</v>
      </c>
      <c r="I38" s="42"/>
    </row>
    <row r="39" spans="2:9" ht="15">
      <c r="B39" s="40" t="s">
        <v>46</v>
      </c>
      <c r="C39" s="61">
        <v>198</v>
      </c>
      <c r="D39" s="41">
        <v>107381.86</v>
      </c>
      <c r="E39" s="41">
        <f t="shared" si="0"/>
        <v>-135472.04999999973</v>
      </c>
      <c r="F39" s="41">
        <v>-28090.189999999715</v>
      </c>
      <c r="G39" s="41">
        <v>-1325066.79</v>
      </c>
      <c r="H39" s="41">
        <f t="shared" si="1"/>
        <v>-106005.3432</v>
      </c>
      <c r="I39" s="42"/>
    </row>
    <row r="40" spans="2:9" ht="15">
      <c r="B40" s="40" t="s">
        <v>47</v>
      </c>
      <c r="C40" s="61">
        <v>164</v>
      </c>
      <c r="D40" s="41">
        <v>-95569.54999999999</v>
      </c>
      <c r="E40" s="41">
        <f t="shared" si="0"/>
        <v>51617.529999999795</v>
      </c>
      <c r="F40" s="41">
        <v>-43952.02000000019</v>
      </c>
      <c r="G40" s="41">
        <v>-1386557.99</v>
      </c>
      <c r="H40" s="41">
        <f t="shared" si="1"/>
        <v>-110924.6392</v>
      </c>
      <c r="I40" s="42"/>
    </row>
    <row r="41" spans="2:9" ht="15">
      <c r="B41" s="40" t="s">
        <v>48</v>
      </c>
      <c r="C41" s="61">
        <v>190</v>
      </c>
      <c r="D41" s="41">
        <v>2922.83</v>
      </c>
      <c r="E41" s="41">
        <f t="shared" si="0"/>
        <v>59653.8200000006</v>
      </c>
      <c r="F41" s="41">
        <v>62576.650000000605</v>
      </c>
      <c r="G41" s="41">
        <v>-1203685.0799999998</v>
      </c>
      <c r="H41" s="41">
        <f t="shared" si="1"/>
        <v>-96294.80639999999</v>
      </c>
      <c r="I41" s="42"/>
    </row>
    <row r="42" spans="2:9" ht="45.75" customHeight="1">
      <c r="B42" s="40" t="s">
        <v>49</v>
      </c>
      <c r="C42" s="61">
        <v>206</v>
      </c>
      <c r="D42" s="41">
        <v>-273827.11</v>
      </c>
      <c r="E42" s="41">
        <f t="shared" si="0"/>
        <v>114187.74000000054</v>
      </c>
      <c r="F42" s="41">
        <v>-159639.36999999944</v>
      </c>
      <c r="G42" s="41">
        <v>-1397169.8</v>
      </c>
      <c r="H42" s="41">
        <f t="shared" si="1"/>
        <v>-111773.584</v>
      </c>
      <c r="I42" s="42">
        <f>F42-H42</f>
        <v>-47865.78599999944</v>
      </c>
    </row>
    <row r="43" spans="2:9" ht="15">
      <c r="B43" s="40" t="s">
        <v>50</v>
      </c>
      <c r="C43" s="62">
        <v>184</v>
      </c>
      <c r="D43" s="44">
        <v>23974.25</v>
      </c>
      <c r="E43" s="44">
        <f t="shared" si="0"/>
        <v>164860.7100000003</v>
      </c>
      <c r="F43" s="44">
        <v>188834.9600000003</v>
      </c>
      <c r="G43" s="44">
        <v>-681932.5199999998</v>
      </c>
      <c r="H43" s="44">
        <f t="shared" si="1"/>
        <v>-54554.60159999999</v>
      </c>
      <c r="I43" s="45"/>
    </row>
    <row r="44" spans="2:9" s="49" customFormat="1" ht="15">
      <c r="B44" s="46" t="s">
        <v>51</v>
      </c>
      <c r="C44" s="63">
        <f>SUM(C11:C43)</f>
        <v>7203</v>
      </c>
      <c r="D44" s="47">
        <f>SUM(D11:D43)</f>
        <v>-3356616.2899999996</v>
      </c>
      <c r="E44" s="47">
        <f>SUM(E11:E43)</f>
        <v>1712715.4100000015</v>
      </c>
      <c r="F44" s="47">
        <f>SUM(F11:F43)</f>
        <v>-1643900.879999999</v>
      </c>
      <c r="G44" s="47">
        <f>SUM(G11:G43)</f>
        <v>-49116671.39999999</v>
      </c>
      <c r="H44" s="47">
        <f>SUM(H11:H43)</f>
        <v>-3929333.7120000003</v>
      </c>
      <c r="I44" s="48">
        <f>SUM(I11:I43)</f>
        <v>-635658.5635999986</v>
      </c>
    </row>
    <row r="45" spans="2:9" ht="15">
      <c r="B45" s="40"/>
      <c r="C45" s="61"/>
      <c r="D45" s="41"/>
      <c r="E45" s="41"/>
      <c r="F45" s="41"/>
      <c r="G45" s="41"/>
      <c r="H45" s="41"/>
      <c r="I45" s="42"/>
    </row>
    <row r="46" spans="2:9" ht="15">
      <c r="B46" s="40" t="s">
        <v>52</v>
      </c>
      <c r="C46" s="62">
        <v>849</v>
      </c>
      <c r="D46" s="44">
        <v>-498878.07</v>
      </c>
      <c r="E46" s="44">
        <f>F46-D46</f>
        <v>-154107.93</v>
      </c>
      <c r="F46" s="44">
        <v>-652986</v>
      </c>
      <c r="G46" s="44">
        <v>7840379.94</v>
      </c>
      <c r="H46" s="44">
        <f>G46*5%</f>
        <v>392018.99700000003</v>
      </c>
      <c r="I46" s="45">
        <f>F46-H46</f>
        <v>-1045004.997</v>
      </c>
    </row>
    <row r="47" spans="2:9" s="49" customFormat="1" ht="15">
      <c r="B47" s="46" t="s">
        <v>53</v>
      </c>
      <c r="C47" s="63">
        <f>SUM(C46)</f>
        <v>849</v>
      </c>
      <c r="D47" s="47">
        <f>SUM(D46)</f>
        <v>-498878.07</v>
      </c>
      <c r="E47" s="47">
        <f>SUM(E46)</f>
        <v>-154107.93</v>
      </c>
      <c r="F47" s="47">
        <f>SUM(F46)</f>
        <v>-652986</v>
      </c>
      <c r="G47" s="47">
        <f>SUM(G46)</f>
        <v>7840379.94</v>
      </c>
      <c r="H47" s="47">
        <f>SUM(H46)</f>
        <v>392018.99700000003</v>
      </c>
      <c r="I47" s="48">
        <f>SUM(I46)</f>
        <v>-1045004.997</v>
      </c>
    </row>
    <row r="48" spans="2:9" ht="15">
      <c r="B48" s="40"/>
      <c r="C48" s="61"/>
      <c r="D48" s="41"/>
      <c r="E48" s="41"/>
      <c r="F48" s="41"/>
      <c r="G48" s="41"/>
      <c r="H48" s="41"/>
      <c r="I48" s="42"/>
    </row>
    <row r="49" spans="2:9" ht="15">
      <c r="B49" s="40" t="s">
        <v>54</v>
      </c>
      <c r="C49" s="61"/>
      <c r="D49" s="41">
        <v>-235162.52000000002</v>
      </c>
      <c r="E49" s="41">
        <f>F49-D49</f>
        <v>111751.83999999985</v>
      </c>
      <c r="F49" s="41">
        <v>-123410.68000000017</v>
      </c>
      <c r="G49" s="41">
        <v>2551095.85</v>
      </c>
      <c r="H49" s="41">
        <f>G49*8%</f>
        <v>204087.668</v>
      </c>
      <c r="I49" s="42"/>
    </row>
    <row r="50" spans="2:9" ht="15">
      <c r="B50" s="40" t="s">
        <v>55</v>
      </c>
      <c r="C50" s="62"/>
      <c r="D50" s="44">
        <v>-740247.44</v>
      </c>
      <c r="E50" s="44">
        <f>F50-D50</f>
        <v>195700.2599999999</v>
      </c>
      <c r="F50" s="44">
        <v>-544547.18</v>
      </c>
      <c r="G50" s="44">
        <v>3245312.4600000004</v>
      </c>
      <c r="H50" s="44">
        <f>G50*8%</f>
        <v>259624.99680000005</v>
      </c>
      <c r="I50" s="45">
        <f>F50-H50</f>
        <v>-804172.1768000001</v>
      </c>
    </row>
    <row r="51" spans="2:9" s="49" customFormat="1" ht="15">
      <c r="B51" s="51" t="s">
        <v>56</v>
      </c>
      <c r="C51" s="63">
        <f>SUM(C49:C50)</f>
        <v>0</v>
      </c>
      <c r="D51" s="47">
        <f>SUM(D49:D50)</f>
        <v>-975409.96</v>
      </c>
      <c r="E51" s="47">
        <f>SUM(E49:E50)</f>
        <v>307452.09999999974</v>
      </c>
      <c r="F51" s="47">
        <f>SUM(F49:F50)</f>
        <v>-667957.8600000002</v>
      </c>
      <c r="G51" s="47">
        <f>SUM(G49:G50)</f>
        <v>5796408.3100000005</v>
      </c>
      <c r="H51" s="47">
        <f>SUM(H49:H50)</f>
        <v>463712.6648</v>
      </c>
      <c r="I51" s="48">
        <f>SUM(I49:I50)</f>
        <v>-804172.1768000001</v>
      </c>
    </row>
    <row r="52" spans="2:9" ht="15">
      <c r="B52" s="52"/>
      <c r="C52" s="62"/>
      <c r="D52" s="44"/>
      <c r="E52" s="44"/>
      <c r="F52" s="44"/>
      <c r="G52" s="44"/>
      <c r="H52" s="44"/>
      <c r="I52" s="45"/>
    </row>
    <row r="53" spans="2:9" s="49" customFormat="1" ht="15">
      <c r="B53" s="51" t="s">
        <v>57</v>
      </c>
      <c r="C53" s="63">
        <f>SUM(C51,C47,C44,C9)</f>
        <v>8052</v>
      </c>
      <c r="D53" s="47">
        <f>D9+D44+D47+D51</f>
        <v>-5315057.12</v>
      </c>
      <c r="E53" s="47">
        <f>E9+E44+E47+E51</f>
        <v>2026141.1300000013</v>
      </c>
      <c r="F53" s="47">
        <f>F9+F44+F47+F51</f>
        <v>-3288915.9899999993</v>
      </c>
      <c r="G53" s="47">
        <f>G9+G44+G47+G51</f>
        <v>-39209914.919999994</v>
      </c>
      <c r="H53" s="53">
        <f>H9+H44+H47+H51</f>
        <v>-3372004.5918000005</v>
      </c>
      <c r="I53" s="54">
        <f>I9+I44+I47+I51</f>
        <v>-2804595.6981999986</v>
      </c>
    </row>
    <row r="54" spans="2:9" s="31" customFormat="1" ht="13.5">
      <c r="B54" s="55"/>
      <c r="C54" s="64"/>
      <c r="D54" s="56"/>
      <c r="E54" s="56"/>
      <c r="F54" s="56"/>
      <c r="G54" s="56"/>
      <c r="H54" s="44"/>
      <c r="I54" s="45"/>
    </row>
    <row r="55" spans="8:9" ht="15">
      <c r="H55" s="57"/>
      <c r="I55" s="57"/>
    </row>
    <row r="56" spans="8:9" ht="15">
      <c r="H56" s="57"/>
      <c r="I56" s="57"/>
    </row>
    <row r="57" spans="8:9" ht="15">
      <c r="H57" s="57"/>
      <c r="I57" s="57"/>
    </row>
    <row r="58" spans="6:9" ht="15">
      <c r="F58" s="58"/>
      <c r="H58" s="57"/>
      <c r="I58" s="57"/>
    </row>
    <row r="59" spans="8:9" ht="15">
      <c r="H59" s="57"/>
      <c r="I59" s="5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">
      <pane xSplit="3" ySplit="3" topLeftCell="D3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9" sqref="F39"/>
    </sheetView>
  </sheetViews>
  <sheetFormatPr defaultColWidth="9.140625" defaultRowHeight="15"/>
  <cols>
    <col min="1" max="1" width="4.57421875" style="1" customWidth="1"/>
    <col min="2" max="2" width="39.57421875" style="1" customWidth="1"/>
    <col min="3" max="3" width="11.140625" style="2" bestFit="1" customWidth="1"/>
    <col min="4" max="4" width="17.140625" style="1" customWidth="1"/>
    <col min="5" max="7" width="16.7109375" style="1" customWidth="1"/>
    <col min="8" max="8" width="4.7109375" style="1" customWidth="1"/>
    <col min="9" max="9" width="9.00390625" style="4" customWidth="1"/>
    <col min="10" max="10" width="16.7109375" style="1" customWidth="1"/>
    <col min="11" max="11" width="11.00390625" style="1" bestFit="1" customWidth="1"/>
    <col min="12" max="16384" width="9.140625" style="1" customWidth="1"/>
  </cols>
  <sheetData>
    <row r="1" ht="15">
      <c r="G1" s="3" t="s">
        <v>58</v>
      </c>
    </row>
    <row r="3" spans="2:7" ht="52.5">
      <c r="B3" s="5" t="s">
        <v>59</v>
      </c>
      <c r="C3" s="6" t="s">
        <v>60</v>
      </c>
      <c r="D3" s="7" t="s">
        <v>61</v>
      </c>
      <c r="E3" s="7" t="s">
        <v>62</v>
      </c>
      <c r="F3" s="7" t="s">
        <v>63</v>
      </c>
      <c r="G3" s="7" t="s">
        <v>64</v>
      </c>
    </row>
    <row r="4" spans="2:7" ht="15">
      <c r="B4" s="8"/>
      <c r="C4" s="9"/>
      <c r="D4" s="10"/>
      <c r="E4" s="10" t="s">
        <v>65</v>
      </c>
      <c r="F4" s="10"/>
      <c r="G4" s="10" t="s">
        <v>65</v>
      </c>
    </row>
    <row r="5" spans="2:3" ht="15">
      <c r="B5" s="8"/>
      <c r="C5" s="9"/>
    </row>
    <row r="6" spans="2:11" ht="15.75">
      <c r="B6" s="11" t="s">
        <v>8</v>
      </c>
      <c r="C6" s="12" t="s">
        <v>14</v>
      </c>
      <c r="D6" s="13">
        <v>194041.88000000006</v>
      </c>
      <c r="E6" s="13">
        <f>F6-D6</f>
        <v>-79453.16000000003</v>
      </c>
      <c r="F6" s="13">
        <v>114588.72000000003</v>
      </c>
      <c r="G6" s="13">
        <v>478965.48</v>
      </c>
      <c r="I6" s="13"/>
      <c r="J6" s="14"/>
      <c r="K6" s="14"/>
    </row>
    <row r="7" spans="2:11" ht="15.75">
      <c r="B7" s="11" t="s">
        <v>9</v>
      </c>
      <c r="C7" s="15" t="str">
        <f>IF(F6&lt;0,"Red",(IF((E6*2+F6)&lt;0,"Amber",(IF(F6&lt;50000,"Amber","Green")))))</f>
        <v>Amber</v>
      </c>
      <c r="D7" s="13">
        <v>45270.130000000005</v>
      </c>
      <c r="E7" s="13">
        <f>F7-D7</f>
        <v>-20452.68</v>
      </c>
      <c r="F7" s="13">
        <v>24817.450000000004</v>
      </c>
      <c r="G7" s="13">
        <v>505508.04999999993</v>
      </c>
      <c r="I7" s="13"/>
      <c r="J7" s="14"/>
      <c r="K7" s="14"/>
    </row>
    <row r="8" spans="2:11" ht="15.75">
      <c r="B8" s="11" t="s">
        <v>11</v>
      </c>
      <c r="C8" s="16" t="s">
        <v>12</v>
      </c>
      <c r="D8" s="13">
        <v>-19635.399999999994</v>
      </c>
      <c r="E8" s="13">
        <f>F8-D8</f>
        <v>-147789.13999999987</v>
      </c>
      <c r="F8" s="13">
        <v>-167424.53999999986</v>
      </c>
      <c r="G8" s="13">
        <v>439689.11</v>
      </c>
      <c r="I8" s="13"/>
      <c r="J8" s="14"/>
      <c r="K8" s="14"/>
    </row>
    <row r="9" spans="2:11" ht="15.75">
      <c r="B9" s="11" t="s">
        <v>13</v>
      </c>
      <c r="C9" s="12" t="s">
        <v>14</v>
      </c>
      <c r="D9" s="17">
        <v>264476.19</v>
      </c>
      <c r="E9" s="17">
        <f>F9-D9</f>
        <v>87613.43</v>
      </c>
      <c r="F9" s="17">
        <v>352089.62</v>
      </c>
      <c r="G9" s="17">
        <v>509278.1099999999</v>
      </c>
      <c r="I9" s="13"/>
      <c r="J9" s="14"/>
      <c r="K9" s="14"/>
    </row>
    <row r="10" spans="2:11" ht="15.75">
      <c r="B10" s="18" t="s">
        <v>15</v>
      </c>
      <c r="C10" s="9"/>
      <c r="D10" s="19">
        <v>484152.80000000005</v>
      </c>
      <c r="E10" s="19">
        <f>SUM(E6:E9)</f>
        <v>-160081.5499999999</v>
      </c>
      <c r="F10" s="19">
        <f>SUM(F6:F9)</f>
        <v>324071.2500000002</v>
      </c>
      <c r="G10" s="19">
        <f>SUM(G6:G9)</f>
        <v>1933440.7499999998</v>
      </c>
      <c r="I10" s="13"/>
      <c r="J10" s="14"/>
      <c r="K10" s="14"/>
    </row>
    <row r="11" spans="2:11" ht="15.75">
      <c r="B11" s="11"/>
      <c r="C11" s="9"/>
      <c r="D11" s="13"/>
      <c r="E11" s="13"/>
      <c r="F11" s="13"/>
      <c r="G11" s="13"/>
      <c r="I11" s="13"/>
      <c r="J11" s="14"/>
      <c r="K11" s="14"/>
    </row>
    <row r="12" spans="2:11" ht="15.75">
      <c r="B12" s="11" t="s">
        <v>16</v>
      </c>
      <c r="C12" s="16" t="s">
        <v>17</v>
      </c>
      <c r="D12" s="13">
        <v>-46382.85</v>
      </c>
      <c r="E12" s="13">
        <f>F12-D12</f>
        <v>-29096.18</v>
      </c>
      <c r="F12" s="13">
        <v>-75479.03</v>
      </c>
      <c r="G12" s="13">
        <v>1159929.8161941625</v>
      </c>
      <c r="I12" s="13"/>
      <c r="J12" s="14"/>
      <c r="K12" s="14"/>
    </row>
    <row r="13" spans="2:11" ht="15.75">
      <c r="B13" s="11" t="s">
        <v>18</v>
      </c>
      <c r="C13" s="12" t="s">
        <v>22</v>
      </c>
      <c r="D13" s="13">
        <v>237186.85</v>
      </c>
      <c r="E13" s="13">
        <f aca="true" t="shared" si="0" ref="E13:E44">F13-D13</f>
        <v>-179795.49</v>
      </c>
      <c r="F13" s="13">
        <v>57391.36</v>
      </c>
      <c r="G13" s="13">
        <v>1128273.6210114658</v>
      </c>
      <c r="I13" s="13"/>
      <c r="J13" s="14"/>
      <c r="K13" s="14"/>
    </row>
    <row r="14" spans="2:11" ht="15.75">
      <c r="B14" s="11" t="s">
        <v>19</v>
      </c>
      <c r="C14" s="16" t="s">
        <v>17</v>
      </c>
      <c r="D14" s="13">
        <v>139512.68</v>
      </c>
      <c r="E14" s="13">
        <f t="shared" si="0"/>
        <v>-133662.11000000016</v>
      </c>
      <c r="F14" s="13">
        <v>5850.569999999832</v>
      </c>
      <c r="G14" s="13">
        <v>1198251.3699722982</v>
      </c>
      <c r="I14" s="13"/>
      <c r="J14" s="14"/>
      <c r="K14" s="14"/>
    </row>
    <row r="15" spans="2:11" ht="15.75">
      <c r="B15" s="11" t="s">
        <v>20</v>
      </c>
      <c r="C15" s="12" t="s">
        <v>10</v>
      </c>
      <c r="D15" s="13">
        <v>219090.17000000004</v>
      </c>
      <c r="E15" s="13">
        <f t="shared" si="0"/>
        <v>-73633.68000000005</v>
      </c>
      <c r="F15" s="13">
        <v>145456.49</v>
      </c>
      <c r="G15" s="13">
        <v>1100925.7587973448</v>
      </c>
      <c r="I15" s="13"/>
      <c r="J15" s="14"/>
      <c r="K15" s="14"/>
    </row>
    <row r="16" spans="2:11" ht="15.75">
      <c r="B16" s="11" t="s">
        <v>21</v>
      </c>
      <c r="C16" s="12" t="s">
        <v>22</v>
      </c>
      <c r="D16" s="13">
        <v>537605.25</v>
      </c>
      <c r="E16" s="13">
        <f t="shared" si="0"/>
        <v>-40146.74000000069</v>
      </c>
      <c r="F16" s="13">
        <v>497458.5099999993</v>
      </c>
      <c r="G16" s="13">
        <v>2066834.5875804345</v>
      </c>
      <c r="I16" s="13"/>
      <c r="J16" s="14"/>
      <c r="K16" s="14"/>
    </row>
    <row r="17" spans="2:11" ht="15.75">
      <c r="B17" s="11" t="s">
        <v>23</v>
      </c>
      <c r="C17" s="16" t="s">
        <v>17</v>
      </c>
      <c r="D17" s="13">
        <v>7813.25</v>
      </c>
      <c r="E17" s="13">
        <f t="shared" si="0"/>
        <v>-95230.48999999955</v>
      </c>
      <c r="F17" s="13">
        <v>-87417.23999999955</v>
      </c>
      <c r="G17" s="13">
        <v>2159671.146774425</v>
      </c>
      <c r="I17" s="13"/>
      <c r="J17" s="14"/>
      <c r="K17" s="14"/>
    </row>
    <row r="18" spans="2:11" ht="15.75">
      <c r="B18" s="11" t="s">
        <v>24</v>
      </c>
      <c r="C18" s="12" t="s">
        <v>22</v>
      </c>
      <c r="D18" s="13">
        <v>338826.57</v>
      </c>
      <c r="E18" s="13">
        <f t="shared" si="0"/>
        <v>-246788.6100000005</v>
      </c>
      <c r="F18" s="13">
        <v>92037.9599999995</v>
      </c>
      <c r="G18" s="13">
        <v>2157335.8543036245</v>
      </c>
      <c r="I18" s="13"/>
      <c r="J18" s="14"/>
      <c r="K18" s="14"/>
    </row>
    <row r="19" spans="2:11" ht="15.75">
      <c r="B19" s="11" t="s">
        <v>25</v>
      </c>
      <c r="C19" s="12" t="s">
        <v>22</v>
      </c>
      <c r="D19" s="13">
        <v>379962.39999999997</v>
      </c>
      <c r="E19" s="13">
        <f t="shared" si="0"/>
        <v>-149514.02999999997</v>
      </c>
      <c r="F19" s="13">
        <v>230448.37</v>
      </c>
      <c r="G19" s="13">
        <v>2298896.8537930595</v>
      </c>
      <c r="I19" s="13"/>
      <c r="J19" s="14"/>
      <c r="K19" s="14"/>
    </row>
    <row r="20" spans="2:11" ht="15.75">
      <c r="B20" s="11" t="s">
        <v>26</v>
      </c>
      <c r="C20" s="12" t="s">
        <v>22</v>
      </c>
      <c r="D20" s="13">
        <v>166990.97999999998</v>
      </c>
      <c r="E20" s="13">
        <f t="shared" si="0"/>
        <v>-70087.6100000001</v>
      </c>
      <c r="F20" s="13">
        <v>96903.36999999988</v>
      </c>
      <c r="G20" s="13">
        <v>1080048.712612234</v>
      </c>
      <c r="I20" s="13"/>
      <c r="J20" s="14"/>
      <c r="K20" s="14"/>
    </row>
    <row r="21" spans="2:14" ht="15.75">
      <c r="B21" s="11" t="s">
        <v>27</v>
      </c>
      <c r="C21" s="12" t="s">
        <v>22</v>
      </c>
      <c r="D21" s="13">
        <v>155328.71</v>
      </c>
      <c r="E21" s="13">
        <f t="shared" si="0"/>
        <v>20117.269999999902</v>
      </c>
      <c r="F21" s="13">
        <v>175445.9799999999</v>
      </c>
      <c r="G21" s="13">
        <v>1241229.249391848</v>
      </c>
      <c r="I21" s="13"/>
      <c r="J21" s="14"/>
      <c r="K21" s="14"/>
      <c r="N21" s="20"/>
    </row>
    <row r="22" spans="2:11" ht="15.75">
      <c r="B22" s="11" t="s">
        <v>28</v>
      </c>
      <c r="C22" s="12" t="s">
        <v>22</v>
      </c>
      <c r="D22" s="13">
        <v>19648.870000000003</v>
      </c>
      <c r="E22" s="13">
        <f t="shared" si="0"/>
        <v>64089.120000000396</v>
      </c>
      <c r="F22" s="13">
        <v>83737.9900000004</v>
      </c>
      <c r="G22" s="13">
        <v>1544481.4574248458</v>
      </c>
      <c r="I22" s="13"/>
      <c r="J22" s="14"/>
      <c r="K22" s="14"/>
    </row>
    <row r="23" spans="2:11" ht="15.75">
      <c r="B23" s="11" t="s">
        <v>29</v>
      </c>
      <c r="C23" s="16" t="s">
        <v>17</v>
      </c>
      <c r="D23" s="13">
        <v>31121.03</v>
      </c>
      <c r="E23" s="13">
        <f t="shared" si="0"/>
        <v>-96050.44000000038</v>
      </c>
      <c r="F23" s="13">
        <v>-64929.41000000038</v>
      </c>
      <c r="G23" s="13">
        <v>989177.5565271599</v>
      </c>
      <c r="I23" s="13"/>
      <c r="J23" s="14"/>
      <c r="K23" s="14"/>
    </row>
    <row r="24" spans="2:11" ht="15.75">
      <c r="B24" s="11" t="s">
        <v>30</v>
      </c>
      <c r="C24" s="15" t="s">
        <v>10</v>
      </c>
      <c r="D24" s="13">
        <v>15712.399999999994</v>
      </c>
      <c r="E24" s="13">
        <f t="shared" si="0"/>
        <v>6626.050000000221</v>
      </c>
      <c r="F24" s="13">
        <v>22338.450000000215</v>
      </c>
      <c r="G24" s="13">
        <v>969144.4206661778</v>
      </c>
      <c r="I24" s="13"/>
      <c r="J24" s="14"/>
      <c r="K24" s="14"/>
    </row>
    <row r="25" spans="2:11" ht="15.75">
      <c r="B25" s="11" t="s">
        <v>31</v>
      </c>
      <c r="C25" s="16" t="s">
        <v>17</v>
      </c>
      <c r="D25" s="13">
        <v>41998.45</v>
      </c>
      <c r="E25" s="13">
        <f t="shared" si="0"/>
        <v>-68646.51000000005</v>
      </c>
      <c r="F25" s="13">
        <v>-26648.060000000056</v>
      </c>
      <c r="G25" s="13">
        <v>1151850.621158493</v>
      </c>
      <c r="I25" s="13"/>
      <c r="J25" s="14"/>
      <c r="K25" s="14"/>
    </row>
    <row r="26" spans="2:11" ht="15.75">
      <c r="B26" s="11" t="s">
        <v>32</v>
      </c>
      <c r="C26" s="12" t="s">
        <v>22</v>
      </c>
      <c r="D26" s="13">
        <v>199574.52</v>
      </c>
      <c r="E26" s="13">
        <f t="shared" si="0"/>
        <v>-3785.4599999999336</v>
      </c>
      <c r="F26" s="13">
        <v>195789.06000000006</v>
      </c>
      <c r="G26" s="13">
        <v>971441.2506735353</v>
      </c>
      <c r="I26" s="13"/>
      <c r="J26" s="14"/>
      <c r="K26" s="14"/>
    </row>
    <row r="27" spans="2:11" ht="15.75">
      <c r="B27" s="11" t="s">
        <v>33</v>
      </c>
      <c r="C27" s="16" t="s">
        <v>17</v>
      </c>
      <c r="D27" s="13">
        <v>-6171.91</v>
      </c>
      <c r="E27" s="13">
        <f t="shared" si="0"/>
        <v>-9144.729999999665</v>
      </c>
      <c r="F27" s="13">
        <v>-15316.639999999665</v>
      </c>
      <c r="G27" s="13">
        <v>1097011.801977808</v>
      </c>
      <c r="I27" s="13"/>
      <c r="J27" s="14"/>
      <c r="K27" s="14"/>
    </row>
    <row r="28" spans="2:11" ht="15.75">
      <c r="B28" s="11" t="s">
        <v>34</v>
      </c>
      <c r="C28" s="12" t="s">
        <v>22</v>
      </c>
      <c r="D28" s="13">
        <v>234013.27</v>
      </c>
      <c r="E28" s="13">
        <f t="shared" si="0"/>
        <v>-42674.689999999915</v>
      </c>
      <c r="F28" s="13">
        <v>191338.58000000007</v>
      </c>
      <c r="G28" s="13">
        <v>1624212.557784232</v>
      </c>
      <c r="I28" s="13"/>
      <c r="J28" s="14"/>
      <c r="K28" s="14"/>
    </row>
    <row r="29" spans="2:11" ht="15.75">
      <c r="B29" s="11" t="s">
        <v>35</v>
      </c>
      <c r="C29" s="12" t="s">
        <v>22</v>
      </c>
      <c r="D29" s="13">
        <v>125261.97000000002</v>
      </c>
      <c r="E29" s="13">
        <f t="shared" si="0"/>
        <v>-30796.159999999974</v>
      </c>
      <c r="F29" s="13">
        <v>94465.81000000004</v>
      </c>
      <c r="G29" s="13">
        <v>1008536.1895421208</v>
      </c>
      <c r="I29" s="13"/>
      <c r="J29" s="14"/>
      <c r="K29" s="14"/>
    </row>
    <row r="30" spans="2:11" ht="15.75">
      <c r="B30" s="11" t="s">
        <v>36</v>
      </c>
      <c r="C30" s="16" t="s">
        <v>17</v>
      </c>
      <c r="D30" s="13">
        <v>94177.52</v>
      </c>
      <c r="E30" s="13">
        <f t="shared" si="0"/>
        <v>-121553.39999999956</v>
      </c>
      <c r="F30" s="13">
        <v>-27375.879999999554</v>
      </c>
      <c r="G30" s="13">
        <v>927687.7186008513</v>
      </c>
      <c r="I30" s="13"/>
      <c r="J30" s="14"/>
      <c r="K30" s="14"/>
    </row>
    <row r="31" spans="2:11" ht="15.75">
      <c r="B31" s="11" t="s">
        <v>37</v>
      </c>
      <c r="C31" s="12" t="s">
        <v>22</v>
      </c>
      <c r="D31" s="13">
        <v>86055.28</v>
      </c>
      <c r="E31" s="13">
        <f t="shared" si="0"/>
        <v>-19400.11999999985</v>
      </c>
      <c r="F31" s="13">
        <v>66655.16000000015</v>
      </c>
      <c r="G31" s="13">
        <v>1005857.9297121705</v>
      </c>
      <c r="I31" s="13"/>
      <c r="J31" s="14"/>
      <c r="K31" s="14"/>
    </row>
    <row r="32" spans="2:11" ht="15.75">
      <c r="B32" s="11" t="s">
        <v>38</v>
      </c>
      <c r="C32" s="12" t="s">
        <v>22</v>
      </c>
      <c r="D32" s="13">
        <v>75314.5</v>
      </c>
      <c r="E32" s="13">
        <f t="shared" si="0"/>
        <v>-12801.91000000004</v>
      </c>
      <c r="F32" s="13">
        <v>62512.58999999996</v>
      </c>
      <c r="G32" s="13">
        <v>1289718.8131433758</v>
      </c>
      <c r="I32" s="13"/>
      <c r="J32" s="14"/>
      <c r="K32" s="14"/>
    </row>
    <row r="33" spans="2:11" ht="15.75">
      <c r="B33" s="11" t="s">
        <v>39</v>
      </c>
      <c r="C33" s="16" t="s">
        <v>17</v>
      </c>
      <c r="D33" s="13">
        <v>-326645.69</v>
      </c>
      <c r="E33" s="13">
        <f t="shared" si="0"/>
        <v>-70810.76999999996</v>
      </c>
      <c r="F33" s="13">
        <v>-397456.45999999996</v>
      </c>
      <c r="G33" s="13">
        <v>1113584.7008005348</v>
      </c>
      <c r="I33" s="13"/>
      <c r="J33" s="14"/>
      <c r="K33" s="14"/>
    </row>
    <row r="34" spans="2:11" ht="15.75">
      <c r="B34" s="11" t="s">
        <v>40</v>
      </c>
      <c r="C34" s="12" t="s">
        <v>22</v>
      </c>
      <c r="D34" s="13">
        <v>14013.009999999998</v>
      </c>
      <c r="E34" s="13">
        <f t="shared" si="0"/>
        <v>68629.62999999963</v>
      </c>
      <c r="F34" s="13">
        <v>82642.63999999962</v>
      </c>
      <c r="G34" s="13">
        <v>1130297.7921334617</v>
      </c>
      <c r="I34" s="13"/>
      <c r="J34" s="14"/>
      <c r="K34" s="14"/>
    </row>
    <row r="35" spans="2:11" ht="15.75">
      <c r="B35" s="11" t="s">
        <v>41</v>
      </c>
      <c r="C35" s="16" t="s">
        <v>17</v>
      </c>
      <c r="D35" s="13">
        <v>-26388.97</v>
      </c>
      <c r="E35" s="13">
        <f t="shared" si="0"/>
        <v>-25873.159999999843</v>
      </c>
      <c r="F35" s="13">
        <v>-52262.129999999845</v>
      </c>
      <c r="G35" s="13">
        <v>1365930.1099626964</v>
      </c>
      <c r="I35" s="13"/>
      <c r="J35" s="14"/>
      <c r="K35" s="14"/>
    </row>
    <row r="36" spans="2:11" ht="15.75">
      <c r="B36" s="11" t="s">
        <v>42</v>
      </c>
      <c r="C36" s="16" t="s">
        <v>17</v>
      </c>
      <c r="D36" s="13">
        <v>254.32</v>
      </c>
      <c r="E36" s="13">
        <f t="shared" si="0"/>
        <v>-30076.10000000026</v>
      </c>
      <c r="F36" s="13">
        <v>-29821.78000000026</v>
      </c>
      <c r="G36" s="13">
        <v>1109411.8013088123</v>
      </c>
      <c r="I36" s="13"/>
      <c r="J36" s="14"/>
      <c r="K36" s="14"/>
    </row>
    <row r="37" spans="2:11" ht="14.25" customHeight="1">
      <c r="B37" s="11" t="s">
        <v>43</v>
      </c>
      <c r="C37" s="16" t="s">
        <v>17</v>
      </c>
      <c r="D37" s="13">
        <v>40352.350000000006</v>
      </c>
      <c r="E37" s="13">
        <f t="shared" si="0"/>
        <v>-36466.22999999943</v>
      </c>
      <c r="F37" s="13">
        <v>3886.1200000005774</v>
      </c>
      <c r="G37" s="13">
        <v>1221570.7220992618</v>
      </c>
      <c r="I37" s="13"/>
      <c r="J37" s="14"/>
      <c r="K37" s="14"/>
    </row>
    <row r="38" spans="2:11" ht="15.75">
      <c r="B38" s="11" t="s">
        <v>44</v>
      </c>
      <c r="C38" s="12" t="s">
        <v>22</v>
      </c>
      <c r="D38" s="13">
        <v>278015.42000000004</v>
      </c>
      <c r="E38" s="13">
        <f t="shared" si="0"/>
        <v>-32862.240000000544</v>
      </c>
      <c r="F38" s="13">
        <v>245153.1799999995</v>
      </c>
      <c r="G38" s="13">
        <v>1102224.7363060866</v>
      </c>
      <c r="I38" s="13"/>
      <c r="J38" s="14"/>
      <c r="K38" s="14"/>
    </row>
    <row r="39" spans="2:11" ht="15.75">
      <c r="B39" s="11" t="s">
        <v>45</v>
      </c>
      <c r="C39" s="15" t="s">
        <v>10</v>
      </c>
      <c r="D39" s="13">
        <v>89258.22</v>
      </c>
      <c r="E39" s="13">
        <f t="shared" si="0"/>
        <v>-65776.69999999952</v>
      </c>
      <c r="F39" s="13">
        <v>23481.520000000484</v>
      </c>
      <c r="G39" s="13">
        <v>1371892.6646115833</v>
      </c>
      <c r="I39" s="13"/>
      <c r="J39" s="14"/>
      <c r="K39" s="14"/>
    </row>
    <row r="40" spans="2:11" ht="15.75">
      <c r="B40" s="11" t="s">
        <v>46</v>
      </c>
      <c r="C40" s="15" t="s">
        <v>10</v>
      </c>
      <c r="D40" s="13">
        <v>-107381.86</v>
      </c>
      <c r="E40" s="13">
        <f t="shared" si="0"/>
        <v>135472.04999999973</v>
      </c>
      <c r="F40" s="13">
        <v>28090.189999999715</v>
      </c>
      <c r="G40" s="13">
        <v>1043212.6360785832</v>
      </c>
      <c r="I40" s="13"/>
      <c r="J40" s="14"/>
      <c r="K40" s="14"/>
    </row>
    <row r="41" spans="2:11" ht="15.75">
      <c r="B41" s="11" t="s">
        <v>47</v>
      </c>
      <c r="C41" s="12" t="s">
        <v>22</v>
      </c>
      <c r="D41" s="13">
        <v>95569.54999999999</v>
      </c>
      <c r="E41" s="13">
        <f t="shared" si="0"/>
        <v>-51617.529999999795</v>
      </c>
      <c r="F41" s="13">
        <v>43952.02000000019</v>
      </c>
      <c r="G41" s="13">
        <v>1053556.4065538049</v>
      </c>
      <c r="I41" s="13"/>
      <c r="J41" s="14"/>
      <c r="K41" s="14"/>
    </row>
    <row r="42" spans="2:11" ht="15.75">
      <c r="B42" s="11" t="s">
        <v>48</v>
      </c>
      <c r="C42" s="16" t="s">
        <v>17</v>
      </c>
      <c r="D42" s="13">
        <v>-2922.83</v>
      </c>
      <c r="E42" s="13">
        <f t="shared" si="0"/>
        <v>-59653.8200000006</v>
      </c>
      <c r="F42" s="13">
        <v>-62576.650000000605</v>
      </c>
      <c r="G42" s="13">
        <v>1071206.9089841123</v>
      </c>
      <c r="I42" s="13"/>
      <c r="J42" s="14"/>
      <c r="K42" s="14"/>
    </row>
    <row r="43" spans="2:11" ht="15.75">
      <c r="B43" s="11" t="s">
        <v>49</v>
      </c>
      <c r="C43" s="12" t="s">
        <v>22</v>
      </c>
      <c r="D43" s="13">
        <v>273827.11</v>
      </c>
      <c r="E43" s="13">
        <f t="shared" si="0"/>
        <v>-114187.74000000054</v>
      </c>
      <c r="F43" s="13">
        <v>159639.36999999944</v>
      </c>
      <c r="G43" s="13">
        <v>1089636.652111918</v>
      </c>
      <c r="I43" s="13"/>
      <c r="J43" s="14"/>
      <c r="K43" s="14"/>
    </row>
    <row r="44" spans="2:11" ht="15.75">
      <c r="B44" s="11" t="s">
        <v>50</v>
      </c>
      <c r="C44" s="16" t="s">
        <v>17</v>
      </c>
      <c r="D44" s="17">
        <v>-23974.25</v>
      </c>
      <c r="E44" s="17">
        <f t="shared" si="0"/>
        <v>-164860.7100000003</v>
      </c>
      <c r="F44" s="17">
        <v>-188834.9600000003</v>
      </c>
      <c r="G44" s="17">
        <v>950074.3850607792</v>
      </c>
      <c r="I44" s="13"/>
      <c r="J44" s="14"/>
      <c r="K44" s="14"/>
    </row>
    <row r="45" spans="2:11" ht="15.75">
      <c r="B45" s="18" t="s">
        <v>51</v>
      </c>
      <c r="C45" s="9"/>
      <c r="D45" s="19">
        <v>3356616.2899999996</v>
      </c>
      <c r="E45" s="19">
        <f>SUM(E12:E44)</f>
        <v>-1780059.2400000016</v>
      </c>
      <c r="F45" s="19">
        <f>SUM(F12:F44)</f>
        <v>1576557.0499999984</v>
      </c>
      <c r="G45" s="19">
        <f>SUM(G12:G44)</f>
        <v>41793116.8036533</v>
      </c>
      <c r="I45" s="13"/>
      <c r="J45" s="14"/>
      <c r="K45" s="14"/>
    </row>
    <row r="46" spans="2:11" ht="15.75">
      <c r="B46" s="11"/>
      <c r="C46" s="9"/>
      <c r="D46" s="13"/>
      <c r="E46" s="13"/>
      <c r="F46" s="13"/>
      <c r="G46" s="13"/>
      <c r="I46" s="13"/>
      <c r="J46" s="14"/>
      <c r="K46" s="14"/>
    </row>
    <row r="47" spans="2:11" ht="15.75">
      <c r="B47" s="11" t="s">
        <v>52</v>
      </c>
      <c r="C47" s="12" t="s">
        <v>22</v>
      </c>
      <c r="D47" s="17">
        <v>498878.07</v>
      </c>
      <c r="E47" s="17">
        <f>F47-D47</f>
        <v>154107.93</v>
      </c>
      <c r="F47" s="17">
        <v>652986</v>
      </c>
      <c r="G47" s="17">
        <v>6430614.835986061</v>
      </c>
      <c r="I47" s="13"/>
      <c r="J47" s="14"/>
      <c r="K47" s="14"/>
    </row>
    <row r="48" spans="2:11" ht="15.75">
      <c r="B48" s="18" t="s">
        <v>53</v>
      </c>
      <c r="C48" s="9"/>
      <c r="D48" s="19">
        <v>498878.07</v>
      </c>
      <c r="E48" s="19">
        <f>SUM(E47)</f>
        <v>154107.93</v>
      </c>
      <c r="F48" s="19">
        <f>SUM(F47)</f>
        <v>652986</v>
      </c>
      <c r="G48" s="19">
        <f>SUM(G47)</f>
        <v>6430614.835986061</v>
      </c>
      <c r="I48" s="13"/>
      <c r="J48" s="14"/>
      <c r="K48" s="14"/>
    </row>
    <row r="49" spans="2:11" ht="15.75">
      <c r="B49" s="11"/>
      <c r="C49" s="9"/>
      <c r="D49" s="13"/>
      <c r="E49" s="13"/>
      <c r="F49" s="13"/>
      <c r="G49" s="13"/>
      <c r="I49" s="13"/>
      <c r="J49" s="14"/>
      <c r="K49" s="14"/>
    </row>
    <row r="50" spans="2:11" ht="15.75">
      <c r="B50" s="11" t="s">
        <v>54</v>
      </c>
      <c r="C50" s="12" t="s">
        <v>22</v>
      </c>
      <c r="D50" s="13">
        <v>235162.52000000002</v>
      </c>
      <c r="E50" s="13">
        <f>F50-D50</f>
        <v>-111751.83999999985</v>
      </c>
      <c r="F50" s="13">
        <v>123410.68000000017</v>
      </c>
      <c r="G50" s="13">
        <v>1201931.02</v>
      </c>
      <c r="I50" s="13"/>
      <c r="J50" s="14"/>
      <c r="K50" s="14"/>
    </row>
    <row r="51" spans="2:11" ht="15.75">
      <c r="B51" s="11" t="s">
        <v>55</v>
      </c>
      <c r="C51" s="12" t="s">
        <v>22</v>
      </c>
      <c r="D51" s="17">
        <v>740247.44</v>
      </c>
      <c r="E51" s="17">
        <f>F51-D51</f>
        <v>-195700.2599999999</v>
      </c>
      <c r="F51" s="17">
        <v>544547.18</v>
      </c>
      <c r="G51" s="17">
        <v>791072.87</v>
      </c>
      <c r="I51" s="13"/>
      <c r="J51" s="14"/>
      <c r="K51" s="14"/>
    </row>
    <row r="52" spans="2:9" ht="15">
      <c r="B52" s="21" t="s">
        <v>56</v>
      </c>
      <c r="C52" s="9"/>
      <c r="D52" s="19">
        <v>975409.96</v>
      </c>
      <c r="E52" s="19">
        <f>SUM(E50:E51)</f>
        <v>-307452.09999999974</v>
      </c>
      <c r="F52" s="19">
        <f>SUM(F50:F51)</f>
        <v>667957.8600000002</v>
      </c>
      <c r="G52" s="19">
        <f>SUM(G50:G51)</f>
        <v>1993003.8900000001</v>
      </c>
      <c r="I52" s="13"/>
    </row>
    <row r="53" spans="2:9" ht="15">
      <c r="B53" s="22"/>
      <c r="C53" s="9"/>
      <c r="D53" s="17"/>
      <c r="E53" s="17"/>
      <c r="F53" s="17"/>
      <c r="G53" s="17"/>
      <c r="I53" s="13"/>
    </row>
    <row r="54" spans="2:9" ht="15">
      <c r="B54" s="21" t="s">
        <v>57</v>
      </c>
      <c r="C54" s="9"/>
      <c r="D54" s="19">
        <v>5315057.119999999</v>
      </c>
      <c r="E54" s="19">
        <f>SUM(E52,E48,E45,E10)</f>
        <v>-2093484.9600000011</v>
      </c>
      <c r="F54" s="19">
        <f>SUM(F52,F48,F45,F10)</f>
        <v>3221572.1599999988</v>
      </c>
      <c r="G54" s="19">
        <f>SUM(G52,G48,G45,G10)</f>
        <v>52150176.27963936</v>
      </c>
      <c r="I54" s="13"/>
    </row>
    <row r="55" spans="2:10" s="26" customFormat="1" ht="13.5" thickBot="1">
      <c r="B55" s="23"/>
      <c r="C55" s="24"/>
      <c r="D55" s="25"/>
      <c r="E55" s="25"/>
      <c r="F55" s="25"/>
      <c r="G55" s="25"/>
      <c r="J55" s="27"/>
    </row>
    <row r="56" ht="15" thickTop="1"/>
    <row r="59" ht="15">
      <c r="F59" s="28"/>
    </row>
  </sheetData>
  <sheetProtection/>
  <conditionalFormatting sqref="C6 C9">
    <cfRule type="expression" priority="6" dxfId="0">
      <formula>"$E5&lt;0"</formula>
    </cfRule>
  </conditionalFormatting>
  <conditionalFormatting sqref="J6">
    <cfRule type="iconSet" priority="5" dxfId="4">
      <iconSet iconSet="3TrafficLights1">
        <cfvo type="percent" val="0"/>
        <cfvo type="percent" val="33"/>
        <cfvo type="percent" val="67"/>
      </iconSet>
    </cfRule>
  </conditionalFormatting>
  <conditionalFormatting sqref="C12:C44">
    <cfRule type="expression" priority="4" dxfId="0">
      <formula>"$E5&lt;0"</formula>
    </cfRule>
  </conditionalFormatting>
  <conditionalFormatting sqref="J7:J51">
    <cfRule type="iconSet" priority="3" dxfId="4">
      <iconSet iconSet="3TrafficLights1">
        <cfvo type="percent" val="0"/>
        <cfvo type="percent" val="33"/>
        <cfvo type="percent" val="67"/>
      </iconSet>
    </cfRule>
  </conditionalFormatting>
  <conditionalFormatting sqref="C7">
    <cfRule type="expression" priority="2" dxfId="0">
      <formula>"$E5&lt;0"</formula>
    </cfRule>
  </conditionalFormatting>
  <conditionalFormatting sqref="C8">
    <cfRule type="expression" priority="1" dxfId="0">
      <formula>"$E5&lt;0"</formula>
    </cfRule>
  </conditionalFormatting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Sulaiman, Alero: CS-Fin</dc:creator>
  <cp:keywords/>
  <dc:description/>
  <cp:lastModifiedBy>Farmer, Julie: CS-Schools</cp:lastModifiedBy>
  <cp:lastPrinted>2019-10-03T08:21:38Z</cp:lastPrinted>
  <dcterms:created xsi:type="dcterms:W3CDTF">2019-05-22T15:16:55Z</dcterms:created>
  <dcterms:modified xsi:type="dcterms:W3CDTF">2019-10-08T14:37:54Z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  <property fmtid="{D5CDD505-2E9C-101B-9397-08002B2CF9AE}" pid="3" name="SharedWithUsers">
    <vt:lpwstr>61;#Stokes, Anita: WCC;#29;#Grey, Nicholas: CS-Fin: RBKC;#176;#Anerville, Amanda: WCC</vt:lpwstr>
  </property>
</Properties>
</file>