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jackie_saddington_rbkc_gov_uk/Documents/Schools Forum - WCC/"/>
    </mc:Choice>
  </mc:AlternateContent>
  <xr:revisionPtr revIDLastSave="0" documentId="8_{0F419BCB-8F3D-44DA-BDD1-C512DD183D7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Options" sheetId="1" r:id="rId1"/>
    <sheet name="Breakdown Prim Sec Nos" sheetId="2" state="hidden" r:id="rId2"/>
  </sheets>
  <definedNames>
    <definedName name="_xlnm._FilterDatabase" localSheetId="0" hidden="1">Options!$A$4:$AC$70</definedName>
    <definedName name="_xlnm.Print_Area" localSheetId="0">Options!$C$1:$AF$74</definedName>
    <definedName name="_xlnm.Print_Titles" localSheetId="0">Options!$C:$C,Options!$1:$5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6" i="1" l="1"/>
  <c r="T62" i="1"/>
  <c r="Q66" i="1"/>
  <c r="N62" i="1"/>
  <c r="Q62" i="1"/>
  <c r="N66" i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W41" i="1" s="1"/>
  <c r="V40" i="1"/>
  <c r="W40" i="1" s="1"/>
  <c r="V39" i="1"/>
  <c r="V38" i="1"/>
  <c r="W38" i="1" s="1"/>
  <c r="V37" i="1"/>
  <c r="W37" i="1" s="1"/>
  <c r="V36" i="1"/>
  <c r="W36" i="1" s="1"/>
  <c r="V35" i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V72" i="1" l="1"/>
  <c r="V73" i="1"/>
  <c r="U5" i="1"/>
  <c r="W69" i="1"/>
  <c r="W68" i="1"/>
  <c r="W39" i="1"/>
  <c r="V68" i="1"/>
  <c r="W49" i="1"/>
  <c r="V69" i="1"/>
  <c r="AB56" i="1"/>
  <c r="AC56" i="1" s="1"/>
  <c r="AB55" i="1"/>
  <c r="AC55" i="1" s="1"/>
  <c r="AB54" i="1"/>
  <c r="AC54" i="1" s="1"/>
  <c r="AB53" i="1"/>
  <c r="AC53" i="1" s="1"/>
  <c r="AB52" i="1"/>
  <c r="AC52" i="1" s="1"/>
  <c r="AB51" i="1"/>
  <c r="AC51" i="1" s="1"/>
  <c r="AB50" i="1"/>
  <c r="AC50" i="1" s="1"/>
  <c r="AB49" i="1"/>
  <c r="AC49" i="1" s="1"/>
  <c r="AB48" i="1"/>
  <c r="AC48" i="1" s="1"/>
  <c r="AB47" i="1"/>
  <c r="AC47" i="1" s="1"/>
  <c r="AB46" i="1"/>
  <c r="AC46" i="1" s="1"/>
  <c r="AB45" i="1"/>
  <c r="AC45" i="1" s="1"/>
  <c r="AB44" i="1"/>
  <c r="AC44" i="1" s="1"/>
  <c r="AB43" i="1"/>
  <c r="AC43" i="1" s="1"/>
  <c r="AB42" i="1"/>
  <c r="AC42" i="1" s="1"/>
  <c r="AB41" i="1"/>
  <c r="AC41" i="1" s="1"/>
  <c r="AB40" i="1"/>
  <c r="AC40" i="1" s="1"/>
  <c r="AB39" i="1"/>
  <c r="AB38" i="1"/>
  <c r="AC38" i="1" s="1"/>
  <c r="AB37" i="1"/>
  <c r="AC37" i="1" s="1"/>
  <c r="AB36" i="1"/>
  <c r="AC36" i="1" s="1"/>
  <c r="AB35" i="1"/>
  <c r="AC35" i="1" s="1"/>
  <c r="AB34" i="1"/>
  <c r="AC34" i="1" s="1"/>
  <c r="AB33" i="1"/>
  <c r="AC33" i="1" s="1"/>
  <c r="AB32" i="1"/>
  <c r="AC32" i="1" s="1"/>
  <c r="AB31" i="1"/>
  <c r="AC31" i="1" s="1"/>
  <c r="AB30" i="1"/>
  <c r="AC30" i="1" s="1"/>
  <c r="AB29" i="1"/>
  <c r="AC29" i="1" s="1"/>
  <c r="AB28" i="1"/>
  <c r="AC28" i="1" s="1"/>
  <c r="AB27" i="1"/>
  <c r="AC27" i="1" s="1"/>
  <c r="AB26" i="1"/>
  <c r="AC26" i="1" s="1"/>
  <c r="AB25" i="1"/>
  <c r="AC25" i="1" s="1"/>
  <c r="AB24" i="1"/>
  <c r="AC24" i="1" s="1"/>
  <c r="AB23" i="1"/>
  <c r="AC23" i="1" s="1"/>
  <c r="AB22" i="1"/>
  <c r="AC22" i="1" s="1"/>
  <c r="AB21" i="1"/>
  <c r="AC21" i="1" s="1"/>
  <c r="AB20" i="1"/>
  <c r="AC20" i="1" s="1"/>
  <c r="AB19" i="1"/>
  <c r="AC19" i="1" s="1"/>
  <c r="AB18" i="1"/>
  <c r="AC18" i="1" s="1"/>
  <c r="AB17" i="1"/>
  <c r="AC17" i="1" s="1"/>
  <c r="AB16" i="1"/>
  <c r="AC16" i="1" s="1"/>
  <c r="AB15" i="1"/>
  <c r="AC15" i="1" s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V74" i="1" l="1"/>
  <c r="Y72" i="1"/>
  <c r="Y73" i="1"/>
  <c r="AC39" i="1"/>
  <c r="AC72" i="1" s="1"/>
  <c r="AB72" i="1"/>
  <c r="AB73" i="1"/>
  <c r="W70" i="1"/>
  <c r="V70" i="1"/>
  <c r="AC73" i="1"/>
  <c r="AB69" i="1"/>
  <c r="AB68" i="1"/>
  <c r="W72" i="1"/>
  <c r="W73" i="1"/>
  <c r="Y68" i="1"/>
  <c r="Y69" i="1"/>
  <c r="AC6" i="1"/>
  <c r="AC74" i="1" l="1"/>
  <c r="W74" i="1"/>
  <c r="AB70" i="1"/>
  <c r="AC68" i="1"/>
  <c r="AC69" i="1"/>
  <c r="AB74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J66" i="1"/>
  <c r="J62" i="1"/>
  <c r="AC70" i="1" l="1"/>
  <c r="G5" i="1"/>
  <c r="K5" i="1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Z13" i="1"/>
  <c r="Z33" i="1"/>
  <c r="Z12" i="1"/>
  <c r="Z50" i="1"/>
  <c r="Z34" i="1"/>
  <c r="Z9" i="1"/>
  <c r="Z25" i="1"/>
  <c r="Z44" i="1"/>
  <c r="Z15" i="1"/>
  <c r="Z32" i="1"/>
  <c r="Z36" i="1"/>
  <c r="Z48" i="1"/>
  <c r="Z24" i="1"/>
  <c r="Z8" i="1"/>
  <c r="Z16" i="1"/>
  <c r="Z52" i="1"/>
  <c r="Z38" i="1"/>
  <c r="Z46" i="1"/>
  <c r="Z54" i="1"/>
  <c r="Z18" i="1"/>
  <c r="Z35" i="1"/>
  <c r="Z43" i="1"/>
  <c r="Z51" i="1"/>
  <c r="Z6" i="1" l="1"/>
  <c r="Z41" i="1"/>
  <c r="Z37" i="1"/>
  <c r="Z19" i="1"/>
  <c r="Z29" i="1"/>
  <c r="Z27" i="1"/>
  <c r="Z49" i="1"/>
  <c r="Z21" i="1"/>
  <c r="Z53" i="1"/>
  <c r="Z39" i="1" l="1"/>
  <c r="X5" i="1"/>
  <c r="Z47" i="1"/>
  <c r="Z45" i="1"/>
  <c r="Z10" i="1"/>
  <c r="Z28" i="1"/>
  <c r="Z22" i="1"/>
  <c r="Z20" i="1"/>
  <c r="Z42" i="1"/>
  <c r="Z26" i="1"/>
  <c r="Z11" i="1"/>
  <c r="Z31" i="1"/>
  <c r="Z40" i="1"/>
  <c r="Z56" i="1"/>
  <c r="Z14" i="1"/>
  <c r="Z17" i="1"/>
  <c r="Z23" i="1"/>
  <c r="Z30" i="1"/>
  <c r="Z55" i="1" l="1"/>
  <c r="Z72" i="1" s="1"/>
  <c r="Z7" i="1"/>
  <c r="AA5" i="1" s="1"/>
  <c r="Z68" i="1" l="1"/>
  <c r="Z69" i="1"/>
  <c r="Z73" i="1"/>
  <c r="Z74" i="1" s="1"/>
  <c r="Y70" i="1"/>
  <c r="Y74" i="1"/>
  <c r="Z70" i="1" l="1"/>
</calcChain>
</file>

<file path=xl/sharedStrings.xml><?xml version="1.0" encoding="utf-8"?>
<sst xmlns="http://schemas.openxmlformats.org/spreadsheetml/2006/main" count="192" uniqueCount="95">
  <si>
    <t>Option 1</t>
  </si>
  <si>
    <t>Option 2</t>
  </si>
  <si>
    <t>URN</t>
  </si>
  <si>
    <t>LAESTAB</t>
  </si>
  <si>
    <t>School Name</t>
  </si>
  <si>
    <t>20-21 Post MFG Budget</t>
  </si>
  <si>
    <t>20-21 Post MFG Budget Total</t>
  </si>
  <si>
    <t>Final Protected Grant Funding</t>
  </si>
  <si>
    <t xml:space="preserve">NOR - Oct 20 Final
</t>
  </si>
  <si>
    <t>21-22 Post MFG Budget</t>
  </si>
  <si>
    <t>Change in funding</t>
  </si>
  <si>
    <t>Change in per pupil Funding</t>
  </si>
  <si>
    <t>% Change in per pupil Funding</t>
  </si>
  <si>
    <t>Total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</si>
  <si>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</si>
  <si>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</si>
  <si>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</si>
  <si>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</si>
  <si>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</si>
  <si>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</si>
  <si>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</si>
  <si>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</si>
  <si>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Burdett-Coutts and Townshend Foundation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</si>
  <si>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</si>
  <si>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</si>
  <si>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</si>
  <si>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</si>
  <si>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</si>
  <si>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</si>
  <si>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</si>
  <si>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St George's Hanover Square CofE Primary School</t>
  </si>
  <si>
    <t>Soho Parish CofE Primary School</t>
  </si>
  <si>
    <t>St James &amp; St John Church of England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</si>
  <si>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</si>
  <si>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</si>
  <si>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</si>
  <si>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</si>
  <si>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</si>
  <si>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</si>
  <si>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</si>
  <si>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Peter's Eaton Square CofE Primary School</t>
  </si>
  <si>
    <t>St Saviour's CofE Primary School</t>
  </si>
  <si>
    <t>St Stephen's CofE Primary School</t>
  </si>
  <si>
    <t>St Vincent's Catholic Primary School</t>
  </si>
  <si>
    <t>St Vincent De Paul Catholic Primary School</t>
  </si>
  <si>
    <t>Westminster Cathedral RC Primary School</t>
  </si>
  <si>
    <t>Christ Church Bentinck CofE Primary School</t>
  </si>
  <si>
    <t>St Augustine's CofE High School</t>
  </si>
  <si>
    <t>Ark Atwood Primary Academy</t>
  </si>
  <si>
    <t>Wilberforce Primary</t>
  </si>
  <si>
    <t>Pimlico Primary</t>
  </si>
  <si>
    <t>Churchill Gardens Primary Academy</t>
  </si>
  <si>
    <t>Gateway Academy</t>
  </si>
  <si>
    <t>Millbank Academy</t>
  </si>
  <si>
    <t>Marylebone Boys' School</t>
  </si>
  <si>
    <t>Sir Simon Milton Westminster University Technical College</t>
  </si>
  <si>
    <t>Harris Academy St John's Wood</t>
  </si>
  <si>
    <t>The Grey Coat Hospital</t>
  </si>
  <si>
    <t>The St Marylebone CofE School</t>
  </si>
  <si>
    <t>Westminster City School</t>
  </si>
  <si>
    <t>St George's Catholic School</t>
  </si>
  <si>
    <t>Paddington Academy</t>
  </si>
  <si>
    <t>Westminster Academy</t>
  </si>
  <si>
    <t>Pimlico Academy</t>
  </si>
  <si>
    <t>Ark King Solomon Academy</t>
  </si>
  <si>
    <t/>
  </si>
  <si>
    <t>Note: These figures are all actuals based on the 2021/22 DfE tool, final December 2020, final rolls and all other data based on characteristics rates, free school meals, IDACI.</t>
  </si>
  <si>
    <t>Highest per pupil primary</t>
  </si>
  <si>
    <t>Lowest per pupil primary</t>
  </si>
  <si>
    <t>range</t>
  </si>
  <si>
    <t>Highest per pupil secondary</t>
  </si>
  <si>
    <t>Lowest per pupil secondary</t>
  </si>
  <si>
    <t>Option min per pupil change</t>
  </si>
  <si>
    <t>Option max per pupil change</t>
  </si>
  <si>
    <t>Range</t>
  </si>
  <si>
    <t>NOR
(from Adjusted Factors column O)</t>
  </si>
  <si>
    <t>NOR Primary
(from Adjusted Factors column P)</t>
  </si>
  <si>
    <t>NOR Secondary
(from Adjusted Factors column S)</t>
  </si>
  <si>
    <t>22-23 Post MFG Budget</t>
  </si>
  <si>
    <t>22-23 Post MFG Budget per pupil</t>
  </si>
  <si>
    <t xml:space="preserve">NOR - Oct 20
</t>
  </si>
  <si>
    <t>21-22 MFG</t>
  </si>
  <si>
    <t>Primary change compared to 21/22 per pupil funding</t>
  </si>
  <si>
    <t>Secondary change compared 21/22 per pupil funding</t>
  </si>
  <si>
    <t>Option 3</t>
  </si>
  <si>
    <t>22-23 MFG +1%</t>
  </si>
  <si>
    <t>LA Formula - no change to existing WCC formula with MFG +1%</t>
  </si>
  <si>
    <t>25% move to NFF with +1% MFG</t>
  </si>
  <si>
    <t>50% move to NFF with +1% MFG</t>
  </si>
  <si>
    <t xml:space="preserve">21/22 Budget         </t>
  </si>
  <si>
    <t>21-22 Post MFG Budget per pupil</t>
  </si>
  <si>
    <t>------------------------Compared to 2021/22 funding-------------------------------------------------------------------------</t>
  </si>
  <si>
    <t>NFF 2022/23 Pupil numbers</t>
  </si>
  <si>
    <t>For info NFF 22/23 Indicative Funding</t>
  </si>
  <si>
    <t>Appendix A - School Funding Formula Options for 2022/23 used for consultation before deduction for High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</si>
</sst>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0.0"/>
    <numFmt numFmtId="167" formatCode="0.0%"/>
    <numFmt numFmtId="168" formatCode="_-* #,##0_-;\-* #,##0_-;_-* &quot;-&quot;??_-;_-@_-"/>
    <numFmt numFmtId="169" formatCode="_-&quot;£&quot;* #,##0_-;\-&quot;£&quot;* #,##0_-;_-&quot;£&quot;* &quot;-&quot;??_-;_-@_-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165" fontId="6" fillId="0" borderId="0" xfId="0" applyNumberFormat="1" applyFont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6" fontId="5" fillId="0" borderId="0" xfId="0" applyNumberFormat="1" applyFont="1"/>
    <xf numFmtId="165" fontId="5" fillId="0" borderId="0" xfId="0" applyNumberFormat="1" applyFont="1"/>
    <xf numFmtId="165" fontId="5" fillId="0" borderId="1" xfId="0" applyNumberFormat="1" applyFont="1" applyBorder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2" fontId="5" fillId="0" borderId="0" xfId="0" applyNumberFormat="1" applyFont="1"/>
    <xf numFmtId="0" fontId="6" fillId="0" borderId="0" xfId="0" applyFont="1"/>
    <xf numFmtId="165" fontId="6" fillId="0" borderId="0" xfId="0" applyNumberFormat="1" applyFont="1" applyAlignment="1">
      <alignment horizontal="right" wrapText="1" indent="1"/>
    </xf>
    <xf numFmtId="166" fontId="6" fillId="0" borderId="1" xfId="0" applyNumberFormat="1" applyFont="1" applyBorder="1" applyAlignment="1">
      <alignment horizontal="right" wrapText="1" indent="1"/>
    </xf>
    <xf numFmtId="166" fontId="6" fillId="0" borderId="1" xfId="0" applyNumberFormat="1" applyFont="1" applyBorder="1"/>
    <xf numFmtId="166" fontId="5" fillId="0" borderId="1" xfId="0" applyNumberFormat="1" applyFont="1" applyBorder="1"/>
    <xf numFmtId="165" fontId="6" fillId="0" borderId="0" xfId="0" quotePrefix="1" applyNumberFormat="1" applyFont="1"/>
    <xf numFmtId="167" fontId="5" fillId="0" borderId="1" xfId="1" applyNumberFormat="1" applyFont="1" applyFill="1" applyBorder="1"/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8" fontId="5" fillId="0" borderId="1" xfId="3" applyNumberFormat="1" applyFont="1" applyFill="1" applyBorder="1"/>
    <xf numFmtId="0" fontId="5" fillId="0" borderId="0" xfId="0" applyFont="1" applyFill="1"/>
    <xf numFmtId="166" fontId="5" fillId="0" borderId="1" xfId="0" applyNumberFormat="1" applyFont="1" applyFill="1" applyBorder="1"/>
    <xf numFmtId="165" fontId="5" fillId="0" borderId="0" xfId="0" applyNumberFormat="1" applyFont="1" applyFill="1"/>
    <xf numFmtId="165" fontId="5" fillId="0" borderId="1" xfId="0" applyNumberFormat="1" applyFont="1" applyFill="1" applyBorder="1"/>
    <xf numFmtId="6" fontId="3" fillId="0" borderId="1" xfId="0" applyNumberFormat="1" applyFont="1" applyFill="1" applyBorder="1"/>
    <xf numFmtId="166" fontId="5" fillId="0" borderId="0" xfId="0" applyNumberFormat="1" applyFont="1" applyFill="1"/>
    <xf numFmtId="2" fontId="5" fillId="0" borderId="0" xfId="0" applyNumberFormat="1" applyFont="1" applyFill="1"/>
    <xf numFmtId="0" fontId="3" fillId="0" borderId="0" xfId="0" applyFont="1" applyFill="1"/>
    <xf numFmtId="0" fontId="6" fillId="0" borderId="0" xfId="0" applyFont="1" applyFill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 wrapText="1" indent="1"/>
    </xf>
    <xf numFmtId="165" fontId="6" fillId="0" borderId="0" xfId="0" applyNumberFormat="1" applyFont="1" applyFill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2" fontId="6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/>
    <xf numFmtId="165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ill="1"/>
    <xf numFmtId="165" fontId="3" fillId="0" borderId="0" xfId="0" applyNumberFormat="1" applyFont="1" applyFill="1"/>
    <xf numFmtId="165" fontId="0" fillId="0" borderId="0" xfId="0" applyNumberFormat="1" applyFill="1"/>
    <xf numFmtId="0" fontId="5" fillId="2" borderId="0" xfId="0" applyFont="1" applyFill="1"/>
    <xf numFmtId="166" fontId="5" fillId="2" borderId="1" xfId="0" applyNumberFormat="1" applyFont="1" applyFill="1" applyBorder="1"/>
    <xf numFmtId="165" fontId="5" fillId="2" borderId="0" xfId="0" applyNumberFormat="1" applyFont="1" applyFill="1"/>
    <xf numFmtId="165" fontId="5" fillId="2" borderId="1" xfId="0" applyNumberFormat="1" applyFont="1" applyFill="1" applyBorder="1"/>
    <xf numFmtId="167" fontId="5" fillId="2" borderId="1" xfId="1" applyNumberFormat="1" applyFont="1" applyFill="1" applyBorder="1"/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Border="1" applyAlignment="1">
      <alignment horizontal="right" wrapText="1"/>
    </xf>
    <xf numFmtId="165" fontId="5" fillId="2" borderId="0" xfId="0" applyNumberFormat="1" applyFont="1" applyFill="1" applyBorder="1"/>
    <xf numFmtId="165" fontId="6" fillId="0" borderId="0" xfId="0" applyNumberFormat="1" applyFont="1" applyBorder="1"/>
    <xf numFmtId="165" fontId="3" fillId="0" borderId="1" xfId="0" applyNumberFormat="1" applyFont="1" applyFill="1" applyBorder="1"/>
    <xf numFmtId="165" fontId="7" fillId="0" borderId="0" xfId="0" applyNumberFormat="1" applyFont="1" applyFill="1"/>
    <xf numFmtId="167" fontId="3" fillId="0" borderId="1" xfId="0" applyNumberFormat="1" applyFont="1" applyFill="1" applyBorder="1"/>
    <xf numFmtId="165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/>
    </xf>
    <xf numFmtId="167" fontId="5" fillId="0" borderId="0" xfId="1" applyNumberFormat="1" applyFont="1" applyFill="1" applyBorder="1"/>
    <xf numFmtId="165" fontId="6" fillId="0" borderId="0" xfId="0" applyNumberFormat="1" applyFont="1" applyBorder="1" applyAlignment="1">
      <alignment horizontal="right" wrapText="1" indent="1"/>
    </xf>
    <xf numFmtId="165" fontId="5" fillId="0" borderId="0" xfId="1" applyNumberFormat="1" applyFont="1" applyFill="1" applyBorder="1"/>
    <xf numFmtId="165" fontId="5" fillId="2" borderId="0" xfId="1" applyNumberFormat="1" applyFont="1" applyFill="1" applyBorder="1"/>
    <xf numFmtId="165" fontId="5" fillId="0" borderId="0" xfId="0" applyNumberFormat="1" applyFont="1" applyFill="1" applyAlignment="1">
      <alignment horizontal="right" wrapText="1"/>
    </xf>
    <xf numFmtId="1" fontId="5" fillId="0" borderId="0" xfId="1" applyNumberFormat="1" applyFont="1" applyFill="1" applyBorder="1"/>
    <xf numFmtId="1" fontId="5" fillId="0" borderId="0" xfId="0" applyNumberFormat="1" applyFont="1" applyFill="1" applyBorder="1"/>
    <xf numFmtId="1" fontId="3" fillId="0" borderId="0" xfId="0" applyNumberFormat="1" applyFont="1" applyFill="1"/>
    <xf numFmtId="165" fontId="6" fillId="0" borderId="4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wrapText="1" indent="1"/>
    </xf>
    <xf numFmtId="2" fontId="5" fillId="0" borderId="1" xfId="0" applyNumberFormat="1" applyFont="1" applyBorder="1"/>
    <xf numFmtId="2" fontId="5" fillId="0" borderId="1" xfId="0" applyNumberFormat="1" applyFont="1" applyFill="1" applyBorder="1"/>
    <xf numFmtId="2" fontId="5" fillId="2" borderId="1" xfId="0" applyNumberFormat="1" applyFont="1" applyFill="1" applyBorder="1"/>
    <xf numFmtId="165" fontId="5" fillId="0" borderId="0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wrapText="1" indent="1"/>
    </xf>
    <xf numFmtId="165" fontId="6" fillId="0" borderId="1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/>
    <xf numFmtId="0" fontId="5" fillId="3" borderId="0" xfId="0" applyFont="1" applyFill="1"/>
    <xf numFmtId="166" fontId="5" fillId="3" borderId="1" xfId="0" applyNumberFormat="1" applyFont="1" applyFill="1" applyBorder="1"/>
    <xf numFmtId="165" fontId="5" fillId="3" borderId="0" xfId="0" applyNumberFormat="1" applyFont="1" applyFill="1" applyBorder="1"/>
    <xf numFmtId="165" fontId="5" fillId="3" borderId="1" xfId="0" applyNumberFormat="1" applyFont="1" applyFill="1" applyBorder="1"/>
    <xf numFmtId="2" fontId="5" fillId="3" borderId="1" xfId="0" applyNumberFormat="1" applyFont="1" applyFill="1" applyBorder="1"/>
    <xf numFmtId="165" fontId="5" fillId="3" borderId="0" xfId="0" applyNumberFormat="1" applyFont="1" applyFill="1"/>
    <xf numFmtId="165" fontId="5" fillId="3" borderId="0" xfId="1" applyNumberFormat="1" applyFont="1" applyFill="1" applyBorder="1"/>
    <xf numFmtId="167" fontId="5" fillId="3" borderId="1" xfId="1" applyNumberFormat="1" applyFont="1" applyFill="1" applyBorder="1"/>
    <xf numFmtId="165" fontId="3" fillId="3" borderId="1" xfId="0" applyNumberFormat="1" applyFont="1" applyFill="1" applyBorder="1"/>
    <xf numFmtId="6" fontId="3" fillId="3" borderId="1" xfId="0" applyNumberFormat="1" applyFont="1" applyFill="1" applyBorder="1"/>
    <xf numFmtId="167" fontId="3" fillId="3" borderId="1" xfId="0" applyNumberFormat="1" applyFont="1" applyFill="1" applyBorder="1"/>
    <xf numFmtId="167" fontId="3" fillId="0" borderId="0" xfId="0" applyNumberFormat="1" applyFont="1" applyFill="1"/>
    <xf numFmtId="168" fontId="5" fillId="0" borderId="0" xfId="3" applyNumberFormat="1" applyFont="1"/>
    <xf numFmtId="169" fontId="5" fillId="0" borderId="0" xfId="4" applyNumberFormat="1" applyFont="1"/>
    <xf numFmtId="169" fontId="5" fillId="0" borderId="0" xfId="4" applyNumberFormat="1" applyFont="1" applyFill="1"/>
    <xf numFmtId="169" fontId="5" fillId="3" borderId="0" xfId="4" applyNumberFormat="1" applyFont="1" applyFill="1"/>
    <xf numFmtId="169" fontId="5" fillId="2" borderId="0" xfId="4" applyNumberFormat="1" applyFont="1" applyFill="1"/>
    <xf numFmtId="165" fontId="7" fillId="0" borderId="0" xfId="0" applyNumberFormat="1" applyFont="1"/>
    <xf numFmtId="164" fontId="6" fillId="0" borderId="0" xfId="0" applyNumberFormat="1" applyFont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</cellXfs>
  <cellStyles count="5">
    <cellStyle name="Comma" xfId="3" builtinId="3"/>
    <cellStyle name="Currency" xfId="4" builtinId="4"/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.B.K.C. Corporate">
  <a:themeElements>
    <a:clrScheme name="R.B.K.C. Corporate">
      <a:dk1>
        <a:srgbClr val="000000"/>
      </a:dk1>
      <a:lt1>
        <a:srgbClr val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R.B.K.C. Corporat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"/>
  <sheetViews>
    <sheetView tabSelected="1" topLeftCell="C1" zoomScaleNormal="100" zoomScaleSheetLayoutView="100" workbookViewId="0">
      <pane xSplit="1" ySplit="5" topLeftCell="Q6" activePane="bottomRight" state="frozen"/>
      <selection activeCell="C1" sqref="C1"/>
      <selection pane="topRight" activeCell="D1" sqref="D1"/>
      <selection pane="bottomLeft" activeCell="C7" sqref="C7"/>
      <selection pane="bottomRight" activeCell="T4" sqref="T4"/>
    </sheetView>
  </sheetViews>
  <sheetFormatPr defaultColWidth="9.1328125" defaultRowHeight="15" x14ac:dyDescent="0.4"/>
  <cols>
    <col min="1" max="2" width="9.1328125" style="1" hidden="1" customWidth="1"/>
    <col min="3" max="3" width="42.73046875" style="1" customWidth="1"/>
    <col min="4" max="4" width="8.59765625" style="4" customWidth="1"/>
    <col min="5" max="5" width="10.6640625" style="5" customWidth="1"/>
    <col min="6" max="6" width="16.3984375" style="5" hidden="1" customWidth="1"/>
    <col min="7" max="8" width="15" style="5" hidden="1" customWidth="1"/>
    <col min="9" max="9" width="15.265625" style="5" customWidth="1"/>
    <col min="10" max="10" width="15.53125" style="5" customWidth="1"/>
    <col min="11" max="11" width="10.1328125" style="9" hidden="1" customWidth="1"/>
    <col min="12" max="12" width="10.73046875" style="5" customWidth="1"/>
    <col min="13" max="13" width="15.1328125" style="5" customWidth="1"/>
    <col min="14" max="14" width="15.46484375" style="5" customWidth="1"/>
    <col min="15" max="15" width="11.33203125" style="5" customWidth="1"/>
    <col min="16" max="16" width="15.3984375" style="5" customWidth="1"/>
    <col min="17" max="17" width="13.73046875" style="5" customWidth="1"/>
    <col min="18" max="18" width="11.86328125" style="5" customWidth="1"/>
    <col min="19" max="19" width="15.59765625" style="5" customWidth="1"/>
    <col min="20" max="20" width="12.1328125" style="5" customWidth="1"/>
    <col min="21" max="21" width="13.265625" style="5" customWidth="1"/>
    <col min="22" max="22" width="11.6640625" style="5" customWidth="1"/>
    <col min="23" max="23" width="13.59765625" style="5" customWidth="1"/>
    <col min="24" max="24" width="13" style="5" customWidth="1"/>
    <col min="25" max="25" width="11.3984375" style="5" customWidth="1"/>
    <col min="26" max="26" width="12.796875" style="5" customWidth="1"/>
    <col min="27" max="27" width="12.46484375" style="28" customWidth="1"/>
    <col min="28" max="28" width="11.73046875" style="28" customWidth="1"/>
    <col min="29" max="29" width="12.6640625" style="28" customWidth="1"/>
    <col min="30" max="30" width="9.1328125" style="1"/>
    <col min="31" max="31" width="10.19921875" style="1" bestFit="1" customWidth="1"/>
    <col min="32" max="32" width="16.19921875" style="1" customWidth="1"/>
    <col min="33" max="16384" width="9.1328125" style="1"/>
  </cols>
  <sheetData>
    <row r="1" spans="1:32" x14ac:dyDescent="0.4">
      <c r="C1" s="10" t="s">
        <v>94</v>
      </c>
      <c r="K1" s="18"/>
      <c r="L1" s="55"/>
      <c r="M1" s="55"/>
      <c r="N1" s="55"/>
      <c r="U1" s="15" t="s">
        <v>91</v>
      </c>
    </row>
    <row r="2" spans="1:32" x14ac:dyDescent="0.4">
      <c r="C2" s="10"/>
      <c r="K2" s="19"/>
      <c r="L2" s="55"/>
      <c r="M2" s="55"/>
      <c r="N2" s="55"/>
    </row>
    <row r="3" spans="1:32" ht="31.15" customHeight="1" x14ac:dyDescent="0.4">
      <c r="D3" s="14"/>
      <c r="E3" s="98" t="s">
        <v>89</v>
      </c>
      <c r="F3" s="98"/>
      <c r="G3" s="98"/>
      <c r="H3" s="98"/>
      <c r="I3" s="98"/>
      <c r="J3" s="99"/>
      <c r="K3" s="65"/>
      <c r="L3" s="100" t="s">
        <v>86</v>
      </c>
      <c r="M3" s="100"/>
      <c r="N3" s="95"/>
      <c r="O3" s="94" t="s">
        <v>87</v>
      </c>
      <c r="P3" s="94"/>
      <c r="Q3" s="95"/>
      <c r="R3" s="94" t="s">
        <v>88</v>
      </c>
      <c r="S3" s="94"/>
      <c r="T3" s="95"/>
      <c r="U3" s="56" t="s">
        <v>0</v>
      </c>
      <c r="V3" s="56" t="s">
        <v>0</v>
      </c>
      <c r="W3" s="17" t="s">
        <v>0</v>
      </c>
      <c r="X3" s="7" t="s">
        <v>1</v>
      </c>
      <c r="Y3" s="7" t="s">
        <v>1</v>
      </c>
      <c r="Z3" s="17" t="s">
        <v>1</v>
      </c>
      <c r="AA3" s="7" t="s">
        <v>84</v>
      </c>
      <c r="AB3" s="17" t="s">
        <v>84</v>
      </c>
      <c r="AC3" s="7" t="s">
        <v>84</v>
      </c>
    </row>
    <row r="4" spans="1:32" ht="61.9" customHeight="1" x14ac:dyDescent="0.4">
      <c r="A4" s="1" t="s">
        <v>2</v>
      </c>
      <c r="B4" s="1" t="s">
        <v>3</v>
      </c>
      <c r="C4" s="1" t="s">
        <v>4</v>
      </c>
      <c r="D4" s="12" t="s">
        <v>80</v>
      </c>
      <c r="E4" s="58" t="s">
        <v>81</v>
      </c>
      <c r="F4" s="58" t="s">
        <v>5</v>
      </c>
      <c r="G4" s="58" t="s">
        <v>6</v>
      </c>
      <c r="H4" s="70" t="s">
        <v>7</v>
      </c>
      <c r="I4" s="58" t="s">
        <v>9</v>
      </c>
      <c r="J4" s="71" t="s">
        <v>90</v>
      </c>
      <c r="K4" s="66" t="s">
        <v>8</v>
      </c>
      <c r="L4" s="58" t="s">
        <v>85</v>
      </c>
      <c r="M4" s="58" t="s">
        <v>78</v>
      </c>
      <c r="N4" s="71" t="s">
        <v>79</v>
      </c>
      <c r="O4" s="11" t="s">
        <v>85</v>
      </c>
      <c r="P4" s="2" t="s">
        <v>78</v>
      </c>
      <c r="Q4" s="3" t="s">
        <v>79</v>
      </c>
      <c r="R4" s="11" t="s">
        <v>85</v>
      </c>
      <c r="S4" s="2" t="s">
        <v>78</v>
      </c>
      <c r="T4" s="3" t="s">
        <v>79</v>
      </c>
      <c r="U4" s="49" t="s">
        <v>10</v>
      </c>
      <c r="V4" s="49" t="s">
        <v>11</v>
      </c>
      <c r="W4" s="3" t="s">
        <v>12</v>
      </c>
      <c r="X4" s="2" t="s">
        <v>10</v>
      </c>
      <c r="Y4" s="2" t="s">
        <v>11</v>
      </c>
      <c r="Z4" s="3" t="s">
        <v>12</v>
      </c>
      <c r="AA4" s="2" t="s">
        <v>10</v>
      </c>
      <c r="AB4" s="3" t="s">
        <v>11</v>
      </c>
      <c r="AC4" s="2" t="s">
        <v>12</v>
      </c>
      <c r="AE4" s="3" t="s">
        <v>92</v>
      </c>
      <c r="AF4" s="3" t="s">
        <v>93</v>
      </c>
    </row>
    <row r="5" spans="1:32" x14ac:dyDescent="0.4">
      <c r="A5" s="1" t="s">
        <v>13</v>
      </c>
      <c r="C5" s="10" t="s">
        <v>13</v>
      </c>
      <c r="D5" s="13">
        <v>18118.5</v>
      </c>
      <c r="E5" s="51">
        <v>707560.74275446136</v>
      </c>
      <c r="F5" s="51">
        <v>121793095.99876504</v>
      </c>
      <c r="G5" s="51">
        <f>SUM(G6:G56)</f>
        <v>121793095.99876504</v>
      </c>
      <c r="H5" s="47">
        <f>SUM(H6:H56)</f>
        <v>4972233.8284999989</v>
      </c>
      <c r="I5" s="51">
        <v>121793095.99876504</v>
      </c>
      <c r="J5" s="72"/>
      <c r="K5" s="13">
        <f>SUM(K6:K56)</f>
        <v>18118.5</v>
      </c>
      <c r="L5" s="51">
        <v>509727.54402030009</v>
      </c>
      <c r="M5" s="51">
        <v>124015999.99709675</v>
      </c>
      <c r="N5" s="72"/>
      <c r="O5" s="8">
        <v>506781.08941286046</v>
      </c>
      <c r="P5" s="8">
        <v>124015999.99830483</v>
      </c>
      <c r="Q5" s="6"/>
      <c r="R5" s="8">
        <v>599519.8609728365</v>
      </c>
      <c r="S5" s="8">
        <v>124015999.998611</v>
      </c>
      <c r="T5" s="6"/>
      <c r="U5" s="51">
        <f>SUM(U6:U56)</f>
        <v>2222903.9983317098</v>
      </c>
      <c r="V5" s="47"/>
      <c r="W5" s="6"/>
      <c r="X5" s="8">
        <f>SUM(X6:X56)</f>
        <v>2222903.999539814</v>
      </c>
      <c r="Z5" s="6"/>
      <c r="AA5" s="53">
        <f>SUM(AA6:AA56)</f>
        <v>2222903.9998459974</v>
      </c>
      <c r="AB5" s="39"/>
      <c r="AE5" s="88">
        <v>16227</v>
      </c>
      <c r="AF5" s="93">
        <v>124228069.10709132</v>
      </c>
    </row>
    <row r="6" spans="1:32" x14ac:dyDescent="0.4">
      <c r="A6" s="1">
        <v>101107</v>
      </c>
      <c r="B6" s="1">
        <v>2132032</v>
      </c>
      <c r="C6" s="1" t="s">
        <v>14</v>
      </c>
      <c r="D6" s="14">
        <v>224</v>
      </c>
      <c r="E6" s="47">
        <v>6956.8565487661535</v>
      </c>
      <c r="F6" s="47">
        <v>1283181.5211505904</v>
      </c>
      <c r="G6" s="47">
        <f t="shared" ref="G6:G37" si="0">F6</f>
        <v>1283181.5211505904</v>
      </c>
      <c r="H6" s="47">
        <v>57225.508600000001</v>
      </c>
      <c r="I6" s="47">
        <v>1283181.5211505904</v>
      </c>
      <c r="J6" s="6">
        <v>5728.4889337079931</v>
      </c>
      <c r="K6" s="67">
        <v>224</v>
      </c>
      <c r="L6" s="47">
        <v>0</v>
      </c>
      <c r="M6" s="47">
        <v>1301330.9247076784</v>
      </c>
      <c r="N6" s="6">
        <v>5809.5130567307069</v>
      </c>
      <c r="O6" s="5">
        <v>0</v>
      </c>
      <c r="P6" s="5">
        <v>1299545.8914535751</v>
      </c>
      <c r="Q6" s="6">
        <v>5801.544158274889</v>
      </c>
      <c r="R6" s="5">
        <v>0</v>
      </c>
      <c r="S6" s="5">
        <v>1297562.5265993932</v>
      </c>
      <c r="T6" s="6">
        <v>5792.6898508901486</v>
      </c>
      <c r="U6" s="59">
        <f t="shared" ref="U6:U37" si="1">M6-I6</f>
        <v>18149.403557087993</v>
      </c>
      <c r="V6" s="59">
        <f t="shared" ref="V6:V37" si="2">N6-J6</f>
        <v>81.024123022713866</v>
      </c>
      <c r="W6" s="16">
        <f>V6/$J6</f>
        <v>1.4144065557314041E-2</v>
      </c>
      <c r="X6" s="5">
        <f t="shared" ref="X6:X37" si="3">P6-I6</f>
        <v>16364.370302984724</v>
      </c>
      <c r="Y6" s="5">
        <f t="shared" ref="Y6:Y37" si="4">Q6-J6</f>
        <v>73.055224566895959</v>
      </c>
      <c r="Z6" s="16">
        <f>Y6/$J6</f>
        <v>1.2752965993705437E-2</v>
      </c>
      <c r="AA6" s="52">
        <f t="shared" ref="AA6:AA37" si="5">S6-I6</f>
        <v>14381.00544880284</v>
      </c>
      <c r="AB6" s="25">
        <f t="shared" ref="AB6:AB37" si="6">T6-J6</f>
        <v>64.200917182155536</v>
      </c>
      <c r="AC6" s="54">
        <f>AB6/$J6</f>
        <v>1.1207304042149721E-2</v>
      </c>
      <c r="AE6" s="1">
        <v>224</v>
      </c>
      <c r="AF6" s="89">
        <v>1293433.1306137999</v>
      </c>
    </row>
    <row r="7" spans="1:32" x14ac:dyDescent="0.4">
      <c r="A7" s="1">
        <v>101110</v>
      </c>
      <c r="B7" s="1">
        <v>2132189</v>
      </c>
      <c r="C7" s="1" t="s">
        <v>15</v>
      </c>
      <c r="D7" s="14">
        <v>301</v>
      </c>
      <c r="E7" s="47">
        <v>0</v>
      </c>
      <c r="F7" s="47">
        <v>1822611.0994950256</v>
      </c>
      <c r="G7" s="47">
        <f t="shared" si="0"/>
        <v>1822611.0994950256</v>
      </c>
      <c r="H7" s="47">
        <v>65912</v>
      </c>
      <c r="I7" s="47">
        <v>1822611.0994950256</v>
      </c>
      <c r="J7" s="6">
        <v>6055.1863770598857</v>
      </c>
      <c r="K7" s="67">
        <v>301</v>
      </c>
      <c r="L7" s="47">
        <v>0</v>
      </c>
      <c r="M7" s="47">
        <v>1858402.7343909936</v>
      </c>
      <c r="N7" s="6">
        <v>6174.0954630930019</v>
      </c>
      <c r="O7" s="5">
        <v>0</v>
      </c>
      <c r="P7" s="5">
        <v>1877282.3405074109</v>
      </c>
      <c r="Q7" s="6">
        <v>6236.8184070013649</v>
      </c>
      <c r="R7" s="5">
        <v>0</v>
      </c>
      <c r="S7" s="5">
        <v>1897950.5364149488</v>
      </c>
      <c r="T7" s="6">
        <v>6305.4835096842153</v>
      </c>
      <c r="U7" s="59">
        <f t="shared" si="1"/>
        <v>35791.634895968018</v>
      </c>
      <c r="V7" s="59">
        <f t="shared" si="2"/>
        <v>118.90908603311618</v>
      </c>
      <c r="W7" s="16">
        <f t="shared" ref="W7:W56" si="7">V7/$J7</f>
        <v>1.9637560040035109E-2</v>
      </c>
      <c r="X7" s="5">
        <f t="shared" si="3"/>
        <v>54671.241012385348</v>
      </c>
      <c r="Y7" s="5">
        <f t="shared" si="4"/>
        <v>181.63202994147923</v>
      </c>
      <c r="Z7" s="16">
        <f t="shared" ref="Z7:Z56" si="8">Y7/$J7</f>
        <v>2.9996108894284973E-2</v>
      </c>
      <c r="AA7" s="52">
        <f t="shared" si="5"/>
        <v>75339.436919923173</v>
      </c>
      <c r="AB7" s="25">
        <f t="shared" si="6"/>
        <v>250.29713262432961</v>
      </c>
      <c r="AC7" s="54">
        <f t="shared" ref="AC7:AC56" si="9">AB7/$J7</f>
        <v>4.1335991501860618E-2</v>
      </c>
      <c r="AE7" s="1">
        <v>301</v>
      </c>
      <c r="AF7" s="89">
        <v>1963076.8722637601</v>
      </c>
    </row>
    <row r="8" spans="1:32" x14ac:dyDescent="0.4">
      <c r="A8" s="1">
        <v>101111</v>
      </c>
      <c r="B8" s="1">
        <v>2132208</v>
      </c>
      <c r="C8" s="1" t="s">
        <v>16</v>
      </c>
      <c r="D8" s="14">
        <v>332</v>
      </c>
      <c r="E8" s="47">
        <v>0</v>
      </c>
      <c r="F8" s="47">
        <v>1891800.2032047673</v>
      </c>
      <c r="G8" s="47">
        <f t="shared" si="0"/>
        <v>1891800.2032047673</v>
      </c>
      <c r="H8" s="47">
        <v>80036</v>
      </c>
      <c r="I8" s="47">
        <v>1891800.2032047673</v>
      </c>
      <c r="J8" s="6">
        <v>5698.1933831468896</v>
      </c>
      <c r="K8" s="67">
        <v>332</v>
      </c>
      <c r="L8" s="47">
        <v>0</v>
      </c>
      <c r="M8" s="47">
        <v>1928915.1509393423</v>
      </c>
      <c r="N8" s="6">
        <v>5809.9853943956095</v>
      </c>
      <c r="O8" s="5">
        <v>0</v>
      </c>
      <c r="P8" s="5">
        <v>1940533.826309735</v>
      </c>
      <c r="Q8" s="6">
        <v>5844.981404547394</v>
      </c>
      <c r="R8" s="5">
        <v>0</v>
      </c>
      <c r="S8" s="5">
        <v>1951762.4295648378</v>
      </c>
      <c r="T8" s="6">
        <v>5878.8024986892706</v>
      </c>
      <c r="U8" s="59">
        <f t="shared" si="1"/>
        <v>37114.94773457502</v>
      </c>
      <c r="V8" s="59">
        <f t="shared" si="2"/>
        <v>111.79201124871997</v>
      </c>
      <c r="W8" s="16">
        <f t="shared" si="7"/>
        <v>1.9618851753848622E-2</v>
      </c>
      <c r="X8" s="5">
        <f t="shared" si="3"/>
        <v>48733.623104967643</v>
      </c>
      <c r="Y8" s="5">
        <f t="shared" si="4"/>
        <v>146.78802140050448</v>
      </c>
      <c r="Z8" s="16">
        <f t="shared" si="8"/>
        <v>2.5760449238990058E-2</v>
      </c>
      <c r="AA8" s="52">
        <f t="shared" si="5"/>
        <v>59962.226360070519</v>
      </c>
      <c r="AB8" s="25">
        <f t="shared" si="6"/>
        <v>180.60911554238101</v>
      </c>
      <c r="AC8" s="54">
        <f t="shared" si="9"/>
        <v>3.1695855756063804E-2</v>
      </c>
      <c r="AE8" s="1">
        <v>332</v>
      </c>
      <c r="AF8" s="89">
        <v>2002992.6020893301</v>
      </c>
    </row>
    <row r="9" spans="1:32" x14ac:dyDescent="0.4">
      <c r="A9" s="1">
        <v>101115</v>
      </c>
      <c r="B9" s="1">
        <v>2132778</v>
      </c>
      <c r="C9" s="1" t="s">
        <v>17</v>
      </c>
      <c r="D9" s="14">
        <v>291</v>
      </c>
      <c r="E9" s="47">
        <v>20113.376444671187</v>
      </c>
      <c r="F9" s="47">
        <v>1669178.4825825193</v>
      </c>
      <c r="G9" s="47">
        <f t="shared" si="0"/>
        <v>1669178.4825825193</v>
      </c>
      <c r="H9" s="47">
        <v>67196</v>
      </c>
      <c r="I9" s="47">
        <v>1669178.4825825193</v>
      </c>
      <c r="J9" s="6">
        <v>5736.0085312114061</v>
      </c>
      <c r="K9" s="67">
        <v>291</v>
      </c>
      <c r="L9" s="47">
        <v>2356.0927949445095</v>
      </c>
      <c r="M9" s="47">
        <v>1684255.0975860001</v>
      </c>
      <c r="N9" s="6">
        <v>5787.818204762887</v>
      </c>
      <c r="O9" s="5">
        <v>0</v>
      </c>
      <c r="P9" s="5">
        <v>1688787.9881086936</v>
      </c>
      <c r="Q9" s="6">
        <v>5803.3951481398408</v>
      </c>
      <c r="R9" s="5">
        <v>0</v>
      </c>
      <c r="S9" s="5">
        <v>1695637.4942472782</v>
      </c>
      <c r="T9" s="6">
        <v>5826.9329699219179</v>
      </c>
      <c r="U9" s="59">
        <f t="shared" si="1"/>
        <v>15076.615003480809</v>
      </c>
      <c r="V9" s="59">
        <f t="shared" si="2"/>
        <v>51.809673551480955</v>
      </c>
      <c r="W9" s="16">
        <f t="shared" si="7"/>
        <v>9.0323564321022898E-3</v>
      </c>
      <c r="X9" s="5">
        <f t="shared" si="3"/>
        <v>19609.505526174325</v>
      </c>
      <c r="Y9" s="5">
        <f t="shared" si="4"/>
        <v>67.386616928434705</v>
      </c>
      <c r="Z9" s="16">
        <f t="shared" si="8"/>
        <v>1.1747998030645032E-2</v>
      </c>
      <c r="AA9" s="52">
        <f t="shared" si="5"/>
        <v>26459.011664758902</v>
      </c>
      <c r="AB9" s="25">
        <f t="shared" si="6"/>
        <v>90.924438710511822</v>
      </c>
      <c r="AC9" s="54">
        <f t="shared" si="9"/>
        <v>1.5851517342724244E-2</v>
      </c>
      <c r="AE9" s="1">
        <v>291</v>
      </c>
      <c r="AF9" s="89">
        <v>1766201.6605487601</v>
      </c>
    </row>
    <row r="10" spans="1:32" x14ac:dyDescent="0.4">
      <c r="A10" s="1">
        <v>101116</v>
      </c>
      <c r="B10" s="1">
        <v>2132799</v>
      </c>
      <c r="C10" s="1" t="s">
        <v>18</v>
      </c>
      <c r="D10" s="14">
        <v>330</v>
      </c>
      <c r="E10" s="47">
        <v>0</v>
      </c>
      <c r="F10" s="47">
        <v>1941424.7008964501</v>
      </c>
      <c r="G10" s="47">
        <f t="shared" si="0"/>
        <v>1941424.7008964501</v>
      </c>
      <c r="H10" s="47">
        <v>76826</v>
      </c>
      <c r="I10" s="47">
        <v>1941424.7008964501</v>
      </c>
      <c r="J10" s="6">
        <v>5883.1051542316673</v>
      </c>
      <c r="K10" s="67">
        <v>330</v>
      </c>
      <c r="L10" s="47">
        <v>0</v>
      </c>
      <c r="M10" s="47">
        <v>1979018.4553097354</v>
      </c>
      <c r="N10" s="6">
        <v>5997.0256221507134</v>
      </c>
      <c r="O10" s="5">
        <v>0</v>
      </c>
      <c r="P10" s="5">
        <v>1982564.0298728759</v>
      </c>
      <c r="Q10" s="6">
        <v>6007.7697874935629</v>
      </c>
      <c r="R10" s="5">
        <v>0</v>
      </c>
      <c r="S10" s="5">
        <v>1986424.2728539538</v>
      </c>
      <c r="T10" s="6">
        <v>6019.4674934968298</v>
      </c>
      <c r="U10" s="59">
        <f t="shared" si="1"/>
        <v>37593.754413285293</v>
      </c>
      <c r="V10" s="59">
        <f t="shared" si="2"/>
        <v>113.92046791904613</v>
      </c>
      <c r="W10" s="16">
        <f t="shared" si="7"/>
        <v>1.9364003350697226E-2</v>
      </c>
      <c r="X10" s="5">
        <f t="shared" si="3"/>
        <v>41139.328976425808</v>
      </c>
      <c r="Y10" s="5">
        <f t="shared" si="4"/>
        <v>124.66463326189569</v>
      </c>
      <c r="Z10" s="16">
        <f t="shared" si="8"/>
        <v>2.119027792189393E-2</v>
      </c>
      <c r="AA10" s="52">
        <f t="shared" si="5"/>
        <v>44999.571957503678</v>
      </c>
      <c r="AB10" s="25">
        <f t="shared" si="6"/>
        <v>136.36233926516252</v>
      </c>
      <c r="AC10" s="54">
        <f t="shared" si="9"/>
        <v>2.3178633679032279E-2</v>
      </c>
      <c r="AE10" s="1">
        <v>330</v>
      </c>
      <c r="AF10" s="89">
        <v>1981755.99004809</v>
      </c>
    </row>
    <row r="11" spans="1:32" x14ac:dyDescent="0.4">
      <c r="A11" s="1">
        <v>101117</v>
      </c>
      <c r="B11" s="1">
        <v>2132816</v>
      </c>
      <c r="C11" s="1" t="s">
        <v>19</v>
      </c>
      <c r="D11" s="14">
        <v>169</v>
      </c>
      <c r="E11" s="47">
        <v>16148.960789515933</v>
      </c>
      <c r="F11" s="47">
        <v>998540.93075785472</v>
      </c>
      <c r="G11" s="47">
        <f t="shared" si="0"/>
        <v>998540.93075785472</v>
      </c>
      <c r="H11" s="47">
        <v>47283.977099999996</v>
      </c>
      <c r="I11" s="47">
        <v>998540.93075785472</v>
      </c>
      <c r="J11" s="6">
        <v>5908.5262175020989</v>
      </c>
      <c r="K11" s="67">
        <v>169</v>
      </c>
      <c r="L11" s="47">
        <v>5199.5241523695358</v>
      </c>
      <c r="M11" s="47">
        <v>1006911.170268</v>
      </c>
      <c r="N11" s="6">
        <v>5958.0542619408279</v>
      </c>
      <c r="O11" s="5">
        <v>8755.3146454379439</v>
      </c>
      <c r="P11" s="5">
        <v>1006902.4168605001</v>
      </c>
      <c r="Q11" s="6">
        <v>5958.0024666301779</v>
      </c>
      <c r="R11" s="5">
        <v>12056.84185792292</v>
      </c>
      <c r="S11" s="5">
        <v>1006867.665613</v>
      </c>
      <c r="T11" s="6">
        <v>5957.7968379467457</v>
      </c>
      <c r="U11" s="59">
        <f t="shared" si="1"/>
        <v>8370.2395101452712</v>
      </c>
      <c r="V11" s="59">
        <f t="shared" si="2"/>
        <v>49.528044438729012</v>
      </c>
      <c r="W11" s="16">
        <f t="shared" si="7"/>
        <v>8.3824701144624165E-3</v>
      </c>
      <c r="X11" s="5">
        <f t="shared" si="3"/>
        <v>8361.4861026454018</v>
      </c>
      <c r="Y11" s="5">
        <f t="shared" si="4"/>
        <v>49.476249128078962</v>
      </c>
      <c r="Z11" s="16">
        <f t="shared" si="8"/>
        <v>8.3737039164727013E-3</v>
      </c>
      <c r="AA11" s="52">
        <f t="shared" si="5"/>
        <v>8326.7348551453324</v>
      </c>
      <c r="AB11" s="25">
        <f t="shared" si="6"/>
        <v>49.270620444646738</v>
      </c>
      <c r="AC11" s="54">
        <f t="shared" si="9"/>
        <v>8.3389018904068586E-3</v>
      </c>
      <c r="AE11" s="1">
        <v>169</v>
      </c>
      <c r="AF11" s="89">
        <v>1056486.2289314</v>
      </c>
    </row>
    <row r="12" spans="1:32" x14ac:dyDescent="0.4">
      <c r="A12" s="1">
        <v>101120</v>
      </c>
      <c r="B12" s="1">
        <v>2132844</v>
      </c>
      <c r="C12" s="1" t="s">
        <v>20</v>
      </c>
      <c r="D12" s="14">
        <v>278</v>
      </c>
      <c r="E12" s="47">
        <v>0</v>
      </c>
      <c r="F12" s="47">
        <v>1597968.0646352526</v>
      </c>
      <c r="G12" s="47">
        <f t="shared" si="0"/>
        <v>1597968.0646352526</v>
      </c>
      <c r="H12" s="47">
        <v>59706</v>
      </c>
      <c r="I12" s="47">
        <v>1597968.0646352526</v>
      </c>
      <c r="J12" s="6">
        <v>5748.0865634361608</v>
      </c>
      <c r="K12" s="67">
        <v>278</v>
      </c>
      <c r="L12" s="47">
        <v>0</v>
      </c>
      <c r="M12" s="47">
        <v>1629905.1911701062</v>
      </c>
      <c r="N12" s="6">
        <v>5862.9683135615333</v>
      </c>
      <c r="O12" s="5">
        <v>0</v>
      </c>
      <c r="P12" s="5">
        <v>1641753.4260048105</v>
      </c>
      <c r="Q12" s="6">
        <v>5905.5878633266566</v>
      </c>
      <c r="R12" s="5">
        <v>0</v>
      </c>
      <c r="S12" s="5">
        <v>1654133.9815964699</v>
      </c>
      <c r="T12" s="6">
        <v>5950.1222359585245</v>
      </c>
      <c r="U12" s="59">
        <f t="shared" si="1"/>
        <v>31937.126534853596</v>
      </c>
      <c r="V12" s="59">
        <f t="shared" si="2"/>
        <v>114.88175012537249</v>
      </c>
      <c r="W12" s="16">
        <f t="shared" si="7"/>
        <v>1.9986085605624055E-2</v>
      </c>
      <c r="X12" s="5">
        <f t="shared" si="3"/>
        <v>43785.361369557912</v>
      </c>
      <c r="Y12" s="5">
        <f t="shared" si="4"/>
        <v>157.50129989049583</v>
      </c>
      <c r="Z12" s="16">
        <f t="shared" si="8"/>
        <v>2.7400648572756148E-2</v>
      </c>
      <c r="AA12" s="52">
        <f t="shared" si="5"/>
        <v>56165.916961217299</v>
      </c>
      <c r="AB12" s="25">
        <f t="shared" si="6"/>
        <v>202.03567252236371</v>
      </c>
      <c r="AC12" s="54">
        <f t="shared" si="9"/>
        <v>3.5148335066406584E-2</v>
      </c>
      <c r="AE12" s="1">
        <v>278</v>
      </c>
      <c r="AF12" s="89">
        <v>1702026.3713257599</v>
      </c>
    </row>
    <row r="13" spans="1:32" x14ac:dyDescent="0.4">
      <c r="A13" s="1">
        <v>101121</v>
      </c>
      <c r="B13" s="1">
        <v>2133306</v>
      </c>
      <c r="C13" s="1" t="s">
        <v>21</v>
      </c>
      <c r="D13" s="14">
        <v>175</v>
      </c>
      <c r="E13" s="47">
        <v>26061.280792583009</v>
      </c>
      <c r="F13" s="47">
        <v>1025461.9856274999</v>
      </c>
      <c r="G13" s="47">
        <f t="shared" si="0"/>
        <v>1025461.9856274999</v>
      </c>
      <c r="H13" s="47">
        <v>40660</v>
      </c>
      <c r="I13" s="47">
        <v>1025461.9856274999</v>
      </c>
      <c r="J13" s="6">
        <v>5859.7827750142851</v>
      </c>
      <c r="K13" s="67">
        <v>175</v>
      </c>
      <c r="L13" s="47">
        <v>14778.887611089795</v>
      </c>
      <c r="M13" s="47">
        <v>1034354.5381159999</v>
      </c>
      <c r="N13" s="6">
        <v>5910.5973606628568</v>
      </c>
      <c r="O13" s="5">
        <v>15312.452386734672</v>
      </c>
      <c r="P13" s="5">
        <v>1034345.7847084999</v>
      </c>
      <c r="Q13" s="6">
        <v>5910.5473411914281</v>
      </c>
      <c r="R13" s="5">
        <v>15414.285922646777</v>
      </c>
      <c r="S13" s="5">
        <v>1034311.033461</v>
      </c>
      <c r="T13" s="6">
        <v>5910.3487626342858</v>
      </c>
      <c r="U13" s="59">
        <f t="shared" si="1"/>
        <v>8892.5524885000195</v>
      </c>
      <c r="V13" s="59">
        <f t="shared" si="2"/>
        <v>50.814585648571665</v>
      </c>
      <c r="W13" s="16">
        <f t="shared" si="7"/>
        <v>8.6717524521969652E-3</v>
      </c>
      <c r="X13" s="5">
        <f t="shared" si="3"/>
        <v>8883.7990810000338</v>
      </c>
      <c r="Y13" s="5">
        <f t="shared" si="4"/>
        <v>50.764566177143024</v>
      </c>
      <c r="Z13" s="16">
        <f t="shared" si="8"/>
        <v>8.6632163897951437E-3</v>
      </c>
      <c r="AA13" s="52">
        <f t="shared" si="5"/>
        <v>8849.0478335000807</v>
      </c>
      <c r="AB13" s="25">
        <f t="shared" si="6"/>
        <v>50.565987620000669</v>
      </c>
      <c r="AC13" s="54">
        <f t="shared" si="9"/>
        <v>8.6293280077907666E-3</v>
      </c>
      <c r="AE13" s="1">
        <v>175</v>
      </c>
      <c r="AF13" s="89">
        <v>1090309.0441343701</v>
      </c>
    </row>
    <row r="14" spans="1:32" x14ac:dyDescent="0.4">
      <c r="A14" s="1">
        <v>101122</v>
      </c>
      <c r="B14" s="1">
        <v>2133316</v>
      </c>
      <c r="C14" s="1" t="s">
        <v>22</v>
      </c>
      <c r="D14" s="14">
        <v>128</v>
      </c>
      <c r="E14" s="47">
        <v>0</v>
      </c>
      <c r="F14" s="47">
        <v>796169.66428575339</v>
      </c>
      <c r="G14" s="47">
        <f t="shared" si="0"/>
        <v>796169.66428575339</v>
      </c>
      <c r="H14" s="47">
        <v>31672</v>
      </c>
      <c r="I14" s="47">
        <v>796169.66428575339</v>
      </c>
      <c r="J14" s="6">
        <v>6220.0755022324483</v>
      </c>
      <c r="K14" s="67">
        <v>128</v>
      </c>
      <c r="L14" s="47">
        <v>0</v>
      </c>
      <c r="M14" s="47">
        <v>812079.02717936435</v>
      </c>
      <c r="N14" s="6">
        <v>6344.367399838784</v>
      </c>
      <c r="O14" s="5">
        <v>0</v>
      </c>
      <c r="P14" s="5">
        <v>817426.20224963501</v>
      </c>
      <c r="Q14" s="6">
        <v>6386.1422050752735</v>
      </c>
      <c r="R14" s="5">
        <v>0</v>
      </c>
      <c r="S14" s="5">
        <v>824222.97352441191</v>
      </c>
      <c r="T14" s="6">
        <v>6439.241980659468</v>
      </c>
      <c r="U14" s="59">
        <f t="shared" si="1"/>
        <v>15909.36289361096</v>
      </c>
      <c r="V14" s="59">
        <f t="shared" si="2"/>
        <v>124.29189760633562</v>
      </c>
      <c r="W14" s="16">
        <f t="shared" si="7"/>
        <v>1.9982377635404263E-2</v>
      </c>
      <c r="X14" s="5">
        <f t="shared" si="3"/>
        <v>21256.537963881623</v>
      </c>
      <c r="Y14" s="5">
        <f t="shared" si="4"/>
        <v>166.06670284282518</v>
      </c>
      <c r="Z14" s="16">
        <f t="shared" si="8"/>
        <v>2.6698502740557111E-2</v>
      </c>
      <c r="AA14" s="52">
        <f t="shared" si="5"/>
        <v>28053.309238658519</v>
      </c>
      <c r="AB14" s="25">
        <f t="shared" si="6"/>
        <v>219.16647842701968</v>
      </c>
      <c r="AC14" s="54">
        <f t="shared" si="9"/>
        <v>3.5235340527355108E-2</v>
      </c>
      <c r="AE14" s="1">
        <v>128</v>
      </c>
      <c r="AF14" s="89">
        <v>828963.59412893199</v>
      </c>
    </row>
    <row r="15" spans="1:32" x14ac:dyDescent="0.4">
      <c r="A15" s="1">
        <v>101123</v>
      </c>
      <c r="B15" s="1">
        <v>2133351</v>
      </c>
      <c r="C15" s="1" t="s">
        <v>23</v>
      </c>
      <c r="D15" s="14">
        <v>203</v>
      </c>
      <c r="E15" s="47">
        <v>0</v>
      </c>
      <c r="F15" s="47">
        <v>1106096.582217654</v>
      </c>
      <c r="G15" s="47">
        <f t="shared" si="0"/>
        <v>1106096.582217654</v>
      </c>
      <c r="H15" s="47">
        <v>43442</v>
      </c>
      <c r="I15" s="47">
        <v>1106096.582217654</v>
      </c>
      <c r="J15" s="6">
        <v>5448.7516365401671</v>
      </c>
      <c r="K15" s="67">
        <v>203</v>
      </c>
      <c r="L15" s="47">
        <v>0</v>
      </c>
      <c r="M15" s="47">
        <v>1128152.6622870294</v>
      </c>
      <c r="N15" s="6">
        <v>5557.4022772760072</v>
      </c>
      <c r="O15" s="5">
        <v>0</v>
      </c>
      <c r="P15" s="5">
        <v>1121646.7958725614</v>
      </c>
      <c r="Q15" s="6">
        <v>5525.3536742490705</v>
      </c>
      <c r="R15" s="5">
        <v>1340.1182330329557</v>
      </c>
      <c r="S15" s="5">
        <v>1115604.8415270001</v>
      </c>
      <c r="T15" s="6">
        <v>5495.5903523497536</v>
      </c>
      <c r="U15" s="59">
        <f t="shared" si="1"/>
        <v>22056.080069375457</v>
      </c>
      <c r="V15" s="59">
        <f t="shared" si="2"/>
        <v>108.65064073584017</v>
      </c>
      <c r="W15" s="16">
        <f t="shared" si="7"/>
        <v>1.9940464896071285E-2</v>
      </c>
      <c r="X15" s="5">
        <f t="shared" si="3"/>
        <v>15550.21365490742</v>
      </c>
      <c r="Y15" s="5">
        <f t="shared" si="4"/>
        <v>76.602037708903481</v>
      </c>
      <c r="Z15" s="16">
        <f t="shared" si="8"/>
        <v>1.4058640000252247E-2</v>
      </c>
      <c r="AA15" s="52">
        <f t="shared" si="5"/>
        <v>9508.2593093460891</v>
      </c>
      <c r="AB15" s="25">
        <f t="shared" si="6"/>
        <v>46.838715809586574</v>
      </c>
      <c r="AC15" s="54">
        <f t="shared" si="9"/>
        <v>8.5962288123905186E-3</v>
      </c>
      <c r="AE15" s="1">
        <v>203</v>
      </c>
      <c r="AF15" s="89">
        <v>1088993.93524991</v>
      </c>
    </row>
    <row r="16" spans="1:32" x14ac:dyDescent="0.4">
      <c r="A16" s="1">
        <v>101124</v>
      </c>
      <c r="B16" s="1">
        <v>2133381</v>
      </c>
      <c r="C16" s="1" t="s">
        <v>24</v>
      </c>
      <c r="D16" s="14">
        <v>161</v>
      </c>
      <c r="E16" s="47">
        <v>0</v>
      </c>
      <c r="F16" s="47">
        <v>991609.65972768702</v>
      </c>
      <c r="G16" s="47">
        <f t="shared" si="0"/>
        <v>991609.65972768702</v>
      </c>
      <c r="H16" s="47">
        <v>38734</v>
      </c>
      <c r="I16" s="47">
        <v>991609.65972768702</v>
      </c>
      <c r="J16" s="6">
        <v>6159.0662094887393</v>
      </c>
      <c r="K16" s="67">
        <v>161</v>
      </c>
      <c r="L16" s="47">
        <v>0</v>
      </c>
      <c r="M16" s="47">
        <v>1011579.0205696722</v>
      </c>
      <c r="N16" s="6">
        <v>6283.0995066439273</v>
      </c>
      <c r="O16" s="5">
        <v>0</v>
      </c>
      <c r="P16" s="5">
        <v>1020699.9178502378</v>
      </c>
      <c r="Q16" s="6">
        <v>6339.7510425480605</v>
      </c>
      <c r="R16" s="5">
        <v>0</v>
      </c>
      <c r="S16" s="5">
        <v>1031602.5006841491</v>
      </c>
      <c r="T16" s="6">
        <v>6407.4689483487518</v>
      </c>
      <c r="U16" s="59">
        <f t="shared" si="1"/>
        <v>19969.36084198521</v>
      </c>
      <c r="V16" s="59">
        <f t="shared" si="2"/>
        <v>124.03329715518794</v>
      </c>
      <c r="W16" s="16">
        <f t="shared" si="7"/>
        <v>2.0138328268674982E-2</v>
      </c>
      <c r="X16" s="5">
        <f t="shared" si="3"/>
        <v>29090.258122550789</v>
      </c>
      <c r="Y16" s="5">
        <f t="shared" si="4"/>
        <v>180.68483305932114</v>
      </c>
      <c r="Z16" s="16">
        <f t="shared" si="8"/>
        <v>2.9336400505153796E-2</v>
      </c>
      <c r="AA16" s="52">
        <f t="shared" si="5"/>
        <v>39992.840956462082</v>
      </c>
      <c r="AB16" s="25">
        <f t="shared" si="6"/>
        <v>248.40273886001251</v>
      </c>
      <c r="AC16" s="54">
        <f t="shared" si="9"/>
        <v>4.033123373106786E-2</v>
      </c>
      <c r="AE16" s="1">
        <v>161</v>
      </c>
      <c r="AF16" s="89">
        <v>1041428.09478867</v>
      </c>
    </row>
    <row r="17" spans="1:32" x14ac:dyDescent="0.4">
      <c r="A17" s="1">
        <v>101125</v>
      </c>
      <c r="B17" s="1">
        <v>2133414</v>
      </c>
      <c r="C17" s="1" t="s">
        <v>25</v>
      </c>
      <c r="D17" s="14">
        <v>202</v>
      </c>
      <c r="E17" s="47">
        <v>0</v>
      </c>
      <c r="F17" s="47">
        <v>1183532.2012576307</v>
      </c>
      <c r="G17" s="47">
        <f t="shared" si="0"/>
        <v>1183532.2012576307</v>
      </c>
      <c r="H17" s="47">
        <v>44298</v>
      </c>
      <c r="I17" s="47">
        <v>1183532.2012576307</v>
      </c>
      <c r="J17" s="6">
        <v>5859.0703032555975</v>
      </c>
      <c r="K17" s="67">
        <v>202</v>
      </c>
      <c r="L17" s="47">
        <v>0</v>
      </c>
      <c r="M17" s="47">
        <v>1207407.9280702437</v>
      </c>
      <c r="N17" s="6">
        <v>5977.2669706447705</v>
      </c>
      <c r="O17" s="5">
        <v>0</v>
      </c>
      <c r="P17" s="5">
        <v>1216425.3817235243</v>
      </c>
      <c r="Q17" s="6">
        <v>6021.907830314477</v>
      </c>
      <c r="R17" s="5">
        <v>0</v>
      </c>
      <c r="S17" s="5">
        <v>1226499.2428831747</v>
      </c>
      <c r="T17" s="6">
        <v>6071.7784301147258</v>
      </c>
      <c r="U17" s="59">
        <f t="shared" si="1"/>
        <v>23875.726812612964</v>
      </c>
      <c r="V17" s="59">
        <f t="shared" si="2"/>
        <v>118.19666738917294</v>
      </c>
      <c r="W17" s="16">
        <f t="shared" si="7"/>
        <v>2.0173280276820856E-2</v>
      </c>
      <c r="X17" s="5">
        <f t="shared" si="3"/>
        <v>32893.180465893587</v>
      </c>
      <c r="Y17" s="5">
        <f t="shared" si="4"/>
        <v>162.83752705887946</v>
      </c>
      <c r="Z17" s="16">
        <f t="shared" si="8"/>
        <v>2.7792383199156809E-2</v>
      </c>
      <c r="AA17" s="52">
        <f t="shared" si="5"/>
        <v>42967.041625543963</v>
      </c>
      <c r="AB17" s="25">
        <f t="shared" si="6"/>
        <v>212.70812685912824</v>
      </c>
      <c r="AC17" s="54">
        <f t="shared" si="9"/>
        <v>3.6304074853127602E-2</v>
      </c>
      <c r="AE17" s="1">
        <v>202</v>
      </c>
      <c r="AF17" s="89">
        <v>1239338.63407328</v>
      </c>
    </row>
    <row r="18" spans="1:32" x14ac:dyDescent="0.4">
      <c r="A18" s="1">
        <v>101126</v>
      </c>
      <c r="B18" s="1">
        <v>2133418</v>
      </c>
      <c r="C18" s="1" t="s">
        <v>26</v>
      </c>
      <c r="D18" s="14">
        <v>117</v>
      </c>
      <c r="E18" s="47">
        <v>125695.08863143805</v>
      </c>
      <c r="F18" s="47">
        <v>864203.67682271439</v>
      </c>
      <c r="G18" s="47">
        <f t="shared" si="0"/>
        <v>864203.67682271439</v>
      </c>
      <c r="H18" s="47">
        <v>23968</v>
      </c>
      <c r="I18" s="47">
        <v>864203.67682271439</v>
      </c>
      <c r="J18" s="6">
        <v>7386.3562121599516</v>
      </c>
      <c r="K18" s="67">
        <v>117</v>
      </c>
      <c r="L18" s="47">
        <v>118119.42417818109</v>
      </c>
      <c r="M18" s="47">
        <v>871468.11172800011</v>
      </c>
      <c r="N18" s="6">
        <v>7448.4453993846164</v>
      </c>
      <c r="O18" s="5">
        <v>113480.60901610549</v>
      </c>
      <c r="P18" s="5">
        <v>871459.35832050012</v>
      </c>
      <c r="Q18" s="6">
        <v>7448.3705839358981</v>
      </c>
      <c r="R18" s="5">
        <v>107192.82714474652</v>
      </c>
      <c r="S18" s="5">
        <v>871424.60707300005</v>
      </c>
      <c r="T18" s="6">
        <v>7448.0735647264964</v>
      </c>
      <c r="U18" s="59">
        <f t="shared" si="1"/>
        <v>7264.4349052857142</v>
      </c>
      <c r="V18" s="59">
        <f t="shared" si="2"/>
        <v>62.089187224664784</v>
      </c>
      <c r="W18" s="16">
        <f t="shared" si="7"/>
        <v>8.4059291809470398E-3</v>
      </c>
      <c r="X18" s="5">
        <f t="shared" si="3"/>
        <v>7255.6814977857284</v>
      </c>
      <c r="Y18" s="5">
        <f t="shared" si="4"/>
        <v>62.014371775946529</v>
      </c>
      <c r="Z18" s="16">
        <f t="shared" si="8"/>
        <v>8.3958003100167312E-3</v>
      </c>
      <c r="AA18" s="52">
        <f t="shared" si="5"/>
        <v>7220.930250285659</v>
      </c>
      <c r="AB18" s="25">
        <f t="shared" si="6"/>
        <v>61.717352566544832</v>
      </c>
      <c r="AC18" s="54">
        <f t="shared" si="9"/>
        <v>8.3555884381721641E-3</v>
      </c>
      <c r="AE18" s="1">
        <v>117</v>
      </c>
      <c r="AF18" s="89">
        <v>910084.74226687604</v>
      </c>
    </row>
    <row r="19" spans="1:32" x14ac:dyDescent="0.4">
      <c r="A19" s="1">
        <v>101127</v>
      </c>
      <c r="B19" s="1">
        <v>2133424</v>
      </c>
      <c r="C19" s="1" t="s">
        <v>27</v>
      </c>
      <c r="D19" s="14">
        <v>197</v>
      </c>
      <c r="E19" s="47">
        <v>0</v>
      </c>
      <c r="F19" s="47">
        <v>1100395.495609411</v>
      </c>
      <c r="G19" s="47">
        <f t="shared" si="0"/>
        <v>1100395.495609411</v>
      </c>
      <c r="H19" s="47">
        <v>42800</v>
      </c>
      <c r="I19" s="47">
        <v>1100395.495609411</v>
      </c>
      <c r="J19" s="6">
        <v>5585.7639371036094</v>
      </c>
      <c r="K19" s="67">
        <v>197</v>
      </c>
      <c r="L19" s="47">
        <v>0</v>
      </c>
      <c r="M19" s="47">
        <v>1122625.6561212512</v>
      </c>
      <c r="N19" s="6">
        <v>5698.607391478432</v>
      </c>
      <c r="O19" s="5">
        <v>0</v>
      </c>
      <c r="P19" s="5">
        <v>1126859.9325907046</v>
      </c>
      <c r="Q19" s="6">
        <v>5720.1011806634751</v>
      </c>
      <c r="R19" s="5">
        <v>0</v>
      </c>
      <c r="S19" s="5">
        <v>1131069.8849020482</v>
      </c>
      <c r="T19" s="6">
        <v>5741.4714969647112</v>
      </c>
      <c r="U19" s="59">
        <f t="shared" si="1"/>
        <v>22230.160511840135</v>
      </c>
      <c r="V19" s="59">
        <f t="shared" si="2"/>
        <v>112.84345437482261</v>
      </c>
      <c r="W19" s="16">
        <f t="shared" si="7"/>
        <v>2.0201973381878256E-2</v>
      </c>
      <c r="X19" s="5">
        <f t="shared" si="3"/>
        <v>26464.436981293606</v>
      </c>
      <c r="Y19" s="5">
        <f t="shared" si="4"/>
        <v>134.33724355986578</v>
      </c>
      <c r="Z19" s="16">
        <f t="shared" si="8"/>
        <v>2.4049932126119132E-2</v>
      </c>
      <c r="AA19" s="52">
        <f t="shared" si="5"/>
        <v>30674.389292637119</v>
      </c>
      <c r="AB19" s="25">
        <f t="shared" si="6"/>
        <v>155.7075598611018</v>
      </c>
      <c r="AC19" s="54">
        <f t="shared" si="9"/>
        <v>2.7875785946987398E-2</v>
      </c>
      <c r="AE19" s="1">
        <v>197</v>
      </c>
      <c r="AF19" s="89">
        <v>1145657.5526095</v>
      </c>
    </row>
    <row r="20" spans="1:32" x14ac:dyDescent="0.4">
      <c r="A20" s="1">
        <v>101128</v>
      </c>
      <c r="B20" s="1">
        <v>2133432</v>
      </c>
      <c r="C20" s="1" t="s">
        <v>28</v>
      </c>
      <c r="D20" s="14">
        <v>230</v>
      </c>
      <c r="E20" s="47">
        <v>0</v>
      </c>
      <c r="F20" s="47">
        <v>1332365.4667112343</v>
      </c>
      <c r="G20" s="47">
        <f t="shared" si="0"/>
        <v>1332365.4667112343</v>
      </c>
      <c r="H20" s="47">
        <v>51360</v>
      </c>
      <c r="I20" s="47">
        <v>1332365.4667112343</v>
      </c>
      <c r="J20" s="6">
        <v>5792.8933335271058</v>
      </c>
      <c r="K20" s="67">
        <v>230</v>
      </c>
      <c r="L20" s="47">
        <v>0</v>
      </c>
      <c r="M20" s="47">
        <v>1359113.4246846465</v>
      </c>
      <c r="N20" s="6">
        <v>5909.1888029767242</v>
      </c>
      <c r="O20" s="5">
        <v>0</v>
      </c>
      <c r="P20" s="5">
        <v>1368658.0146219803</v>
      </c>
      <c r="Q20" s="6">
        <v>5950.6870200955664</v>
      </c>
      <c r="R20" s="5">
        <v>0</v>
      </c>
      <c r="S20" s="5">
        <v>1378968.1692632411</v>
      </c>
      <c r="T20" s="6">
        <v>5995.5137794053962</v>
      </c>
      <c r="U20" s="59">
        <f t="shared" si="1"/>
        <v>26747.957973412238</v>
      </c>
      <c r="V20" s="59">
        <f t="shared" si="2"/>
        <v>116.29546944961839</v>
      </c>
      <c r="W20" s="16">
        <f t="shared" si="7"/>
        <v>2.0075541314828568E-2</v>
      </c>
      <c r="X20" s="5">
        <f t="shared" si="3"/>
        <v>36292.547910745954</v>
      </c>
      <c r="Y20" s="5">
        <f t="shared" si="4"/>
        <v>157.79368656846054</v>
      </c>
      <c r="Z20" s="16">
        <f t="shared" si="8"/>
        <v>2.7239183855709812E-2</v>
      </c>
      <c r="AA20" s="52">
        <f t="shared" si="5"/>
        <v>46602.702552006813</v>
      </c>
      <c r="AB20" s="25">
        <f t="shared" si="6"/>
        <v>202.62044587829041</v>
      </c>
      <c r="AC20" s="54">
        <f t="shared" si="9"/>
        <v>3.497741701985066E-2</v>
      </c>
      <c r="AE20" s="1">
        <v>230</v>
      </c>
      <c r="AF20" s="89">
        <v>1385406.8173208099</v>
      </c>
    </row>
    <row r="21" spans="1:32" x14ac:dyDescent="0.4">
      <c r="A21" s="1">
        <v>101129</v>
      </c>
      <c r="B21" s="1">
        <v>2133440</v>
      </c>
      <c r="C21" s="1" t="s">
        <v>29</v>
      </c>
      <c r="D21" s="14">
        <v>180</v>
      </c>
      <c r="E21" s="47">
        <v>0</v>
      </c>
      <c r="F21" s="47">
        <v>1055149.9876150985</v>
      </c>
      <c r="G21" s="47">
        <f t="shared" si="0"/>
        <v>1055149.9876150985</v>
      </c>
      <c r="H21" s="47">
        <v>37878</v>
      </c>
      <c r="I21" s="47">
        <v>1055149.9876150985</v>
      </c>
      <c r="J21" s="6">
        <v>5861.9443756394357</v>
      </c>
      <c r="K21" s="67">
        <v>180</v>
      </c>
      <c r="L21" s="47">
        <v>0</v>
      </c>
      <c r="M21" s="47">
        <v>1076398.8501285037</v>
      </c>
      <c r="N21" s="6">
        <v>5979.9936118250207</v>
      </c>
      <c r="O21" s="5">
        <v>0</v>
      </c>
      <c r="P21" s="5">
        <v>1081598.9792118426</v>
      </c>
      <c r="Q21" s="6">
        <v>6008.8832178435705</v>
      </c>
      <c r="R21" s="5">
        <v>0</v>
      </c>
      <c r="S21" s="5">
        <v>1087713.9239020338</v>
      </c>
      <c r="T21" s="6">
        <v>6042.8551327890764</v>
      </c>
      <c r="U21" s="59">
        <f t="shared" si="1"/>
        <v>21248.862513405271</v>
      </c>
      <c r="V21" s="59">
        <f t="shared" si="2"/>
        <v>118.04923618558496</v>
      </c>
      <c r="W21" s="16">
        <f t="shared" si="7"/>
        <v>2.0138238888134766E-2</v>
      </c>
      <c r="X21" s="5">
        <f t="shared" si="3"/>
        <v>26448.991596744163</v>
      </c>
      <c r="Y21" s="5">
        <f t="shared" si="4"/>
        <v>146.93884220413474</v>
      </c>
      <c r="Z21" s="16">
        <f t="shared" si="8"/>
        <v>2.5066570541810419E-2</v>
      </c>
      <c r="AA21" s="52">
        <f t="shared" si="5"/>
        <v>32563.93628693535</v>
      </c>
      <c r="AB21" s="25">
        <f t="shared" si="6"/>
        <v>180.91075714964063</v>
      </c>
      <c r="AC21" s="54">
        <f t="shared" si="9"/>
        <v>3.0861902733409413E-2</v>
      </c>
      <c r="AE21" s="1">
        <v>180</v>
      </c>
      <c r="AF21" s="89">
        <v>1108959.2793562999</v>
      </c>
    </row>
    <row r="22" spans="1:32" x14ac:dyDescent="0.4">
      <c r="A22" s="1">
        <v>101130</v>
      </c>
      <c r="B22" s="1">
        <v>2133446</v>
      </c>
      <c r="C22" s="1" t="s">
        <v>30</v>
      </c>
      <c r="D22" s="14">
        <v>138</v>
      </c>
      <c r="E22" s="47">
        <v>0</v>
      </c>
      <c r="F22" s="47">
        <v>810481.08837332553</v>
      </c>
      <c r="G22" s="47">
        <f t="shared" si="0"/>
        <v>810481.08837332553</v>
      </c>
      <c r="H22" s="47">
        <v>32314</v>
      </c>
      <c r="I22" s="47">
        <v>810481.08837332553</v>
      </c>
      <c r="J22" s="6">
        <v>5873.0513650240982</v>
      </c>
      <c r="K22" s="67">
        <v>138</v>
      </c>
      <c r="L22" s="47">
        <v>0</v>
      </c>
      <c r="M22" s="47">
        <v>826784.5841243047</v>
      </c>
      <c r="N22" s="6">
        <v>5991.1926385819179</v>
      </c>
      <c r="O22" s="5">
        <v>0</v>
      </c>
      <c r="P22" s="5">
        <v>827603.85196616966</v>
      </c>
      <c r="Q22" s="6">
        <v>5997.1293620736933</v>
      </c>
      <c r="R22" s="5">
        <v>0</v>
      </c>
      <c r="S22" s="5">
        <v>829137.17959732283</v>
      </c>
      <c r="T22" s="6">
        <v>6008.2404318646586</v>
      </c>
      <c r="U22" s="59">
        <f t="shared" si="1"/>
        <v>16303.495750979171</v>
      </c>
      <c r="V22" s="59">
        <f t="shared" si="2"/>
        <v>118.14127355781966</v>
      </c>
      <c r="W22" s="16">
        <f t="shared" si="7"/>
        <v>2.0115825014129583E-2</v>
      </c>
      <c r="X22" s="5">
        <f t="shared" si="3"/>
        <v>17122.76359284413</v>
      </c>
      <c r="Y22" s="5">
        <f t="shared" si="4"/>
        <v>124.07799704959507</v>
      </c>
      <c r="Z22" s="16">
        <f t="shared" si="8"/>
        <v>2.112666641884307E-2</v>
      </c>
      <c r="AA22" s="52">
        <f t="shared" si="5"/>
        <v>18656.091223997297</v>
      </c>
      <c r="AB22" s="25">
        <f t="shared" si="6"/>
        <v>135.18906684056037</v>
      </c>
      <c r="AC22" s="54">
        <f t="shared" si="9"/>
        <v>2.3018539842109088E-2</v>
      </c>
      <c r="AE22" s="1">
        <v>138</v>
      </c>
      <c r="AF22" s="89">
        <v>821883.49021837697</v>
      </c>
    </row>
    <row r="23" spans="1:32" x14ac:dyDescent="0.4">
      <c r="A23" s="1">
        <v>101131</v>
      </c>
      <c r="B23" s="1">
        <v>2133451</v>
      </c>
      <c r="C23" s="1" t="s">
        <v>31</v>
      </c>
      <c r="D23" s="14">
        <v>146</v>
      </c>
      <c r="E23" s="47">
        <v>14778.689556208354</v>
      </c>
      <c r="F23" s="47">
        <v>865778.08730519784</v>
      </c>
      <c r="G23" s="47">
        <f t="shared" si="0"/>
        <v>865778.08730519784</v>
      </c>
      <c r="H23" s="47">
        <v>36808</v>
      </c>
      <c r="I23" s="47">
        <v>865778.08730519784</v>
      </c>
      <c r="J23" s="6">
        <v>5929.9868993506698</v>
      </c>
      <c r="K23" s="67">
        <v>146</v>
      </c>
      <c r="L23" s="47">
        <v>4905.7615450248777</v>
      </c>
      <c r="M23" s="47">
        <v>873078.4903330002</v>
      </c>
      <c r="N23" s="6">
        <v>5979.9896598150699</v>
      </c>
      <c r="O23" s="5">
        <v>2691.8182418457291</v>
      </c>
      <c r="P23" s="5">
        <v>873069.7369255001</v>
      </c>
      <c r="Q23" s="6">
        <v>5979.9297049691786</v>
      </c>
      <c r="R23" s="5">
        <v>0</v>
      </c>
      <c r="S23" s="5">
        <v>873263.2682385596</v>
      </c>
      <c r="T23" s="6">
        <v>5981.2552619079424</v>
      </c>
      <c r="U23" s="59">
        <f t="shared" si="1"/>
        <v>7300.4030278023565</v>
      </c>
      <c r="V23" s="59">
        <f t="shared" si="2"/>
        <v>50.002760464400126</v>
      </c>
      <c r="W23" s="16">
        <f t="shared" si="7"/>
        <v>8.4321873408987457E-3</v>
      </c>
      <c r="X23" s="5">
        <f t="shared" si="3"/>
        <v>7291.6496203022543</v>
      </c>
      <c r="Y23" s="5">
        <f t="shared" si="4"/>
        <v>49.942805618508828</v>
      </c>
      <c r="Z23" s="16">
        <f t="shared" si="8"/>
        <v>8.4220768892385809E-3</v>
      </c>
      <c r="AA23" s="52">
        <f t="shared" si="5"/>
        <v>7485.1809333617566</v>
      </c>
      <c r="AB23" s="25">
        <f t="shared" si="6"/>
        <v>51.268362557272667</v>
      </c>
      <c r="AC23" s="54">
        <f t="shared" si="9"/>
        <v>8.6456114368290635E-3</v>
      </c>
      <c r="AE23" s="1">
        <v>146</v>
      </c>
      <c r="AF23" s="89">
        <v>919701.91740740603</v>
      </c>
    </row>
    <row r="24" spans="1:32" x14ac:dyDescent="0.4">
      <c r="A24" s="1">
        <v>101132</v>
      </c>
      <c r="B24" s="1">
        <v>2133453</v>
      </c>
      <c r="C24" s="1" t="s">
        <v>32</v>
      </c>
      <c r="D24" s="14">
        <v>151</v>
      </c>
      <c r="E24" s="47">
        <v>88114.45245501028</v>
      </c>
      <c r="F24" s="47">
        <v>959090.74335600005</v>
      </c>
      <c r="G24" s="47">
        <f t="shared" si="0"/>
        <v>959090.74335600005</v>
      </c>
      <c r="H24" s="47">
        <v>33619.497100000001</v>
      </c>
      <c r="I24" s="47">
        <v>959090.74335600005</v>
      </c>
      <c r="J24" s="6">
        <v>6351.5943268609271</v>
      </c>
      <c r="K24" s="67">
        <v>151</v>
      </c>
      <c r="L24" s="47">
        <v>78929.001003175654</v>
      </c>
      <c r="M24" s="47">
        <v>967332.97699399979</v>
      </c>
      <c r="N24" s="6">
        <v>6406.1786555894023</v>
      </c>
      <c r="O24" s="5">
        <v>81535.195350629408</v>
      </c>
      <c r="P24" s="5">
        <v>967324.22358650004</v>
      </c>
      <c r="Q24" s="6">
        <v>6406.1206860033117</v>
      </c>
      <c r="R24" s="5">
        <v>83745.712784301635</v>
      </c>
      <c r="S24" s="5">
        <v>967289.47233900009</v>
      </c>
      <c r="T24" s="6">
        <v>6405.8905452913914</v>
      </c>
      <c r="U24" s="59">
        <f t="shared" si="1"/>
        <v>8242.2336379997432</v>
      </c>
      <c r="V24" s="59">
        <f t="shared" si="2"/>
        <v>54.584328728475157</v>
      </c>
      <c r="W24" s="16">
        <f t="shared" si="7"/>
        <v>8.593799591015713E-3</v>
      </c>
      <c r="X24" s="5">
        <f t="shared" si="3"/>
        <v>8233.4802304999903</v>
      </c>
      <c r="Y24" s="5">
        <f t="shared" si="4"/>
        <v>54.526359142384536</v>
      </c>
      <c r="Z24" s="16">
        <f t="shared" si="8"/>
        <v>8.5846728138464796E-3</v>
      </c>
      <c r="AA24" s="52">
        <f t="shared" si="5"/>
        <v>8198.7289830000373</v>
      </c>
      <c r="AB24" s="25">
        <f t="shared" si="6"/>
        <v>54.296218430464251</v>
      </c>
      <c r="AC24" s="54">
        <f t="shared" si="9"/>
        <v>8.5484392793861615E-3</v>
      </c>
      <c r="AE24" s="1">
        <v>151</v>
      </c>
      <c r="AF24" s="89">
        <v>1023169.69669331</v>
      </c>
    </row>
    <row r="25" spans="1:32" x14ac:dyDescent="0.4">
      <c r="A25" s="1">
        <v>101133</v>
      </c>
      <c r="B25" s="1">
        <v>2133473</v>
      </c>
      <c r="C25" s="1" t="s">
        <v>33</v>
      </c>
      <c r="D25" s="14">
        <v>256</v>
      </c>
      <c r="E25" s="47">
        <v>0</v>
      </c>
      <c r="F25" s="47">
        <v>1369809.6317815694</v>
      </c>
      <c r="G25" s="47">
        <f t="shared" si="0"/>
        <v>1369809.6317815694</v>
      </c>
      <c r="H25" s="47">
        <v>55854</v>
      </c>
      <c r="I25" s="47">
        <v>1369809.6317815694</v>
      </c>
      <c r="J25" s="6">
        <v>5350.8188741467557</v>
      </c>
      <c r="K25" s="67">
        <v>256</v>
      </c>
      <c r="L25" s="47">
        <v>0</v>
      </c>
      <c r="M25" s="47">
        <v>1397445.8596329927</v>
      </c>
      <c r="N25" s="6">
        <v>5458.7728891913775</v>
      </c>
      <c r="O25" s="5">
        <v>0</v>
      </c>
      <c r="P25" s="5">
        <v>1392447.455527117</v>
      </c>
      <c r="Q25" s="6">
        <v>5439.2478731528008</v>
      </c>
      <c r="R25" s="5">
        <v>0</v>
      </c>
      <c r="S25" s="5">
        <v>1386165.7458944556</v>
      </c>
      <c r="T25" s="6">
        <v>5414.7099449002171</v>
      </c>
      <c r="U25" s="59">
        <f t="shared" si="1"/>
        <v>27636.227851423202</v>
      </c>
      <c r="V25" s="59">
        <f t="shared" si="2"/>
        <v>107.95401504462188</v>
      </c>
      <c r="W25" s="16">
        <f t="shared" si="7"/>
        <v>2.0175232536129583E-2</v>
      </c>
      <c r="X25" s="5">
        <f t="shared" si="3"/>
        <v>22637.823745547561</v>
      </c>
      <c r="Y25" s="5">
        <f t="shared" si="4"/>
        <v>88.42899900604516</v>
      </c>
      <c r="Z25" s="16">
        <f t="shared" si="8"/>
        <v>1.6526255342579895E-2</v>
      </c>
      <c r="AA25" s="52">
        <f t="shared" si="5"/>
        <v>16356.114112886135</v>
      </c>
      <c r="AB25" s="25">
        <f t="shared" si="6"/>
        <v>63.891070753461463</v>
      </c>
      <c r="AC25" s="54">
        <f t="shared" si="9"/>
        <v>1.1940428606574646E-2</v>
      </c>
      <c r="AE25" s="1">
        <v>256</v>
      </c>
      <c r="AF25" s="89">
        <v>1348638.94864829</v>
      </c>
    </row>
    <row r="26" spans="1:32" x14ac:dyDescent="0.4">
      <c r="A26" s="1">
        <v>101134</v>
      </c>
      <c r="B26" s="1">
        <v>2133496</v>
      </c>
      <c r="C26" s="1" t="s">
        <v>34</v>
      </c>
      <c r="D26" s="14">
        <v>177</v>
      </c>
      <c r="E26" s="47">
        <v>28217.481861943321</v>
      </c>
      <c r="F26" s="47">
        <v>1062978.0774262687</v>
      </c>
      <c r="G26" s="47">
        <f t="shared" si="0"/>
        <v>1062978.0774262687</v>
      </c>
      <c r="H26" s="47">
        <v>37450</v>
      </c>
      <c r="I26" s="47">
        <v>1062978.0774262687</v>
      </c>
      <c r="J26" s="6">
        <v>6005.5258611653599</v>
      </c>
      <c r="K26" s="67">
        <v>177</v>
      </c>
      <c r="L26" s="47">
        <v>16600.775009969831</v>
      </c>
      <c r="M26" s="47">
        <v>1072245.104334</v>
      </c>
      <c r="N26" s="6">
        <v>6057.8819453898304</v>
      </c>
      <c r="O26" s="5">
        <v>6464.3042964690121</v>
      </c>
      <c r="P26" s="5">
        <v>1072236.3509265003</v>
      </c>
      <c r="Q26" s="6">
        <v>6057.8324911101708</v>
      </c>
      <c r="R26" s="5">
        <v>0</v>
      </c>
      <c r="S26" s="5">
        <v>1076788.3515709599</v>
      </c>
      <c r="T26" s="6">
        <v>6083.5500088754798</v>
      </c>
      <c r="U26" s="59">
        <f t="shared" si="1"/>
        <v>9267.0269077313133</v>
      </c>
      <c r="V26" s="59">
        <f t="shared" si="2"/>
        <v>52.356084224470578</v>
      </c>
      <c r="W26" s="16">
        <f t="shared" si="7"/>
        <v>8.7179849749761951E-3</v>
      </c>
      <c r="X26" s="5">
        <f t="shared" si="3"/>
        <v>9258.2735002315603</v>
      </c>
      <c r="Y26" s="5">
        <f t="shared" si="4"/>
        <v>52.306629944810993</v>
      </c>
      <c r="Z26" s="16">
        <f t="shared" si="8"/>
        <v>8.7097501790893966E-3</v>
      </c>
      <c r="AA26" s="52">
        <f t="shared" si="5"/>
        <v>13810.274144691182</v>
      </c>
      <c r="AB26" s="25">
        <f t="shared" si="6"/>
        <v>78.024147710119905</v>
      </c>
      <c r="AC26" s="54">
        <f t="shared" si="9"/>
        <v>1.2992059232424899E-2</v>
      </c>
      <c r="AE26" s="1">
        <v>177</v>
      </c>
      <c r="AF26" s="89">
        <v>1133873.7199184501</v>
      </c>
    </row>
    <row r="27" spans="1:32" x14ac:dyDescent="0.4">
      <c r="A27" s="1">
        <v>101135</v>
      </c>
      <c r="B27" s="1">
        <v>2133511</v>
      </c>
      <c r="C27" s="1" t="s">
        <v>35</v>
      </c>
      <c r="D27" s="14">
        <v>155</v>
      </c>
      <c r="E27" s="47">
        <v>0</v>
      </c>
      <c r="F27" s="47">
        <v>934191.1530436303</v>
      </c>
      <c r="G27" s="47">
        <f t="shared" si="0"/>
        <v>934191.1530436303</v>
      </c>
      <c r="H27" s="47">
        <v>31886</v>
      </c>
      <c r="I27" s="47">
        <v>934191.1530436303</v>
      </c>
      <c r="J27" s="6">
        <v>6027.0396970556794</v>
      </c>
      <c r="K27" s="67">
        <v>155</v>
      </c>
      <c r="L27" s="47">
        <v>0</v>
      </c>
      <c r="M27" s="47">
        <v>952971.50992656406</v>
      </c>
      <c r="N27" s="6">
        <v>6148.2032898488005</v>
      </c>
      <c r="O27" s="5">
        <v>0</v>
      </c>
      <c r="P27" s="5">
        <v>958887.14489822695</v>
      </c>
      <c r="Q27" s="6">
        <v>6186.3686767627541</v>
      </c>
      <c r="R27" s="5">
        <v>0</v>
      </c>
      <c r="S27" s="5">
        <v>966073.2630277361</v>
      </c>
      <c r="T27" s="6">
        <v>6232.7307292112009</v>
      </c>
      <c r="U27" s="59">
        <f t="shared" si="1"/>
        <v>18780.35688293376</v>
      </c>
      <c r="V27" s="59">
        <f t="shared" si="2"/>
        <v>121.1635927931211</v>
      </c>
      <c r="W27" s="16">
        <f t="shared" si="7"/>
        <v>2.0103334121444688E-2</v>
      </c>
      <c r="X27" s="5">
        <f t="shared" si="3"/>
        <v>24695.99185459665</v>
      </c>
      <c r="Y27" s="5">
        <f t="shared" si="4"/>
        <v>159.32897970707472</v>
      </c>
      <c r="Z27" s="16">
        <f t="shared" si="8"/>
        <v>2.6435694423069735E-2</v>
      </c>
      <c r="AA27" s="52">
        <f t="shared" si="5"/>
        <v>31882.109984105802</v>
      </c>
      <c r="AB27" s="25">
        <f t="shared" si="6"/>
        <v>205.6910321555215</v>
      </c>
      <c r="AC27" s="54">
        <f t="shared" si="9"/>
        <v>3.4128036730205272E-2</v>
      </c>
      <c r="AE27" s="1">
        <v>155</v>
      </c>
      <c r="AF27" s="89">
        <v>999646.32792449195</v>
      </c>
    </row>
    <row r="28" spans="1:32" x14ac:dyDescent="0.4">
      <c r="A28" s="1">
        <v>101136</v>
      </c>
      <c r="B28" s="1">
        <v>2133520</v>
      </c>
      <c r="C28" s="1" t="s">
        <v>36</v>
      </c>
      <c r="D28" s="14">
        <v>153</v>
      </c>
      <c r="E28" s="47">
        <v>0</v>
      </c>
      <c r="F28" s="47">
        <v>919796.82904239919</v>
      </c>
      <c r="G28" s="47">
        <f t="shared" si="0"/>
        <v>919796.82904239919</v>
      </c>
      <c r="H28" s="47">
        <v>35524</v>
      </c>
      <c r="I28" s="47">
        <v>919796.82904239919</v>
      </c>
      <c r="J28" s="6">
        <v>6011.7439806692755</v>
      </c>
      <c r="K28" s="67">
        <v>153</v>
      </c>
      <c r="L28" s="47">
        <v>0</v>
      </c>
      <c r="M28" s="47">
        <v>938310.91217018513</v>
      </c>
      <c r="N28" s="6">
        <v>6132.7510599358502</v>
      </c>
      <c r="O28" s="5">
        <v>0</v>
      </c>
      <c r="P28" s="5">
        <v>940893.52479149355</v>
      </c>
      <c r="Q28" s="6">
        <v>6149.6308809901539</v>
      </c>
      <c r="R28" s="5">
        <v>0</v>
      </c>
      <c r="S28" s="5">
        <v>944706.2806700177</v>
      </c>
      <c r="T28" s="6">
        <v>6174.5508540524033</v>
      </c>
      <c r="U28" s="59">
        <f t="shared" si="1"/>
        <v>18514.08312778594</v>
      </c>
      <c r="V28" s="59">
        <f t="shared" si="2"/>
        <v>121.00707926657469</v>
      </c>
      <c r="W28" s="16">
        <f t="shared" si="7"/>
        <v>2.0128448526030414E-2</v>
      </c>
      <c r="X28" s="5">
        <f t="shared" si="3"/>
        <v>21096.695749094361</v>
      </c>
      <c r="Y28" s="5">
        <f t="shared" si="4"/>
        <v>137.88690032087834</v>
      </c>
      <c r="Z28" s="16">
        <f t="shared" si="8"/>
        <v>2.2936256228517513E-2</v>
      </c>
      <c r="AA28" s="52">
        <f t="shared" si="5"/>
        <v>24909.451627618517</v>
      </c>
      <c r="AB28" s="25">
        <f t="shared" si="6"/>
        <v>162.80687338312782</v>
      </c>
      <c r="AC28" s="54">
        <f t="shared" si="9"/>
        <v>2.708147151752175E-2</v>
      </c>
      <c r="AE28" s="1">
        <v>153</v>
      </c>
      <c r="AF28" s="89">
        <v>944037.79534678801</v>
      </c>
    </row>
    <row r="29" spans="1:32" x14ac:dyDescent="0.4">
      <c r="A29" s="1">
        <v>101137</v>
      </c>
      <c r="B29" s="1">
        <v>2133532</v>
      </c>
      <c r="C29" s="1" t="s">
        <v>37</v>
      </c>
      <c r="D29" s="14">
        <v>210</v>
      </c>
      <c r="E29" s="47">
        <v>0</v>
      </c>
      <c r="F29" s="47">
        <v>1181222.0577167347</v>
      </c>
      <c r="G29" s="47">
        <f t="shared" si="0"/>
        <v>1181222.0577167347</v>
      </c>
      <c r="H29" s="47">
        <v>58472.5314</v>
      </c>
      <c r="I29" s="47">
        <v>1181222.0577167347</v>
      </c>
      <c r="J29" s="6">
        <v>5624.8669415082604</v>
      </c>
      <c r="K29" s="67">
        <v>210</v>
      </c>
      <c r="L29" s="47">
        <v>0</v>
      </c>
      <c r="M29" s="47">
        <v>1204930.3787590233</v>
      </c>
      <c r="N29" s="6">
        <v>5737.7637083763011</v>
      </c>
      <c r="O29" s="5">
        <v>0</v>
      </c>
      <c r="P29" s="5">
        <v>1211547.877835677</v>
      </c>
      <c r="Q29" s="6">
        <v>5769.275608741319</v>
      </c>
      <c r="R29" s="5">
        <v>0</v>
      </c>
      <c r="S29" s="5">
        <v>1218150.6432303076</v>
      </c>
      <c r="T29" s="6">
        <v>5800.7173487157506</v>
      </c>
      <c r="U29" s="59">
        <f t="shared" si="1"/>
        <v>23708.32104228856</v>
      </c>
      <c r="V29" s="59">
        <f t="shared" si="2"/>
        <v>112.89676686804069</v>
      </c>
      <c r="W29" s="16">
        <f t="shared" si="7"/>
        <v>2.0071011108712268E-2</v>
      </c>
      <c r="X29" s="5">
        <f t="shared" si="3"/>
        <v>30325.820118942298</v>
      </c>
      <c r="Y29" s="5">
        <f t="shared" si="4"/>
        <v>144.40866723305862</v>
      </c>
      <c r="Z29" s="16">
        <f t="shared" si="8"/>
        <v>2.5673259249459981E-2</v>
      </c>
      <c r="AA29" s="52">
        <f t="shared" si="5"/>
        <v>36928.585513572907</v>
      </c>
      <c r="AB29" s="25">
        <f t="shared" si="6"/>
        <v>175.85040720749021</v>
      </c>
      <c r="AC29" s="54">
        <f t="shared" si="9"/>
        <v>3.1263034136828384E-2</v>
      </c>
      <c r="AE29" s="1">
        <v>210</v>
      </c>
      <c r="AF29" s="89">
        <v>1216502.56748337</v>
      </c>
    </row>
    <row r="30" spans="1:32" x14ac:dyDescent="0.4">
      <c r="A30" s="1">
        <v>101138</v>
      </c>
      <c r="B30" s="1">
        <v>2133539</v>
      </c>
      <c r="C30" s="1" t="s">
        <v>38</v>
      </c>
      <c r="D30" s="14">
        <v>166</v>
      </c>
      <c r="E30" s="47">
        <v>70428.446355809836</v>
      </c>
      <c r="F30" s="47">
        <v>1047601.7485342171</v>
      </c>
      <c r="G30" s="47">
        <f t="shared" si="0"/>
        <v>1047601.7485342171</v>
      </c>
      <c r="H30" s="47">
        <v>37450</v>
      </c>
      <c r="I30" s="47">
        <v>1047601.7485342171</v>
      </c>
      <c r="J30" s="6">
        <v>6310.8539068326336</v>
      </c>
      <c r="K30" s="67">
        <v>166</v>
      </c>
      <c r="L30" s="47">
        <v>59817.31608778466</v>
      </c>
      <c r="M30" s="47">
        <v>1056723.716145</v>
      </c>
      <c r="N30" s="6">
        <v>6365.8055189457828</v>
      </c>
      <c r="O30" s="5">
        <v>55500.215927117315</v>
      </c>
      <c r="P30" s="5">
        <v>1056714.9627375</v>
      </c>
      <c r="Q30" s="6">
        <v>6365.7527875753012</v>
      </c>
      <c r="R30" s="5">
        <v>50176.529972574608</v>
      </c>
      <c r="S30" s="5">
        <v>1056680.2114900001</v>
      </c>
      <c r="T30" s="6">
        <v>6365.5434427108439</v>
      </c>
      <c r="U30" s="59">
        <f t="shared" si="1"/>
        <v>9121.9676107828273</v>
      </c>
      <c r="V30" s="59">
        <f t="shared" si="2"/>
        <v>54.951612113149167</v>
      </c>
      <c r="W30" s="16">
        <f t="shared" si="7"/>
        <v>8.7074765038775773E-3</v>
      </c>
      <c r="X30" s="5">
        <f t="shared" si="3"/>
        <v>9113.2142032828415</v>
      </c>
      <c r="Y30" s="5">
        <f t="shared" si="4"/>
        <v>54.898880742667643</v>
      </c>
      <c r="Z30" s="16">
        <f t="shared" si="8"/>
        <v>8.6991208405616458E-3</v>
      </c>
      <c r="AA30" s="52">
        <f t="shared" si="5"/>
        <v>9078.4629557830049</v>
      </c>
      <c r="AB30" s="25">
        <f t="shared" si="6"/>
        <v>54.689535878210336</v>
      </c>
      <c r="AC30" s="54">
        <f t="shared" si="9"/>
        <v>8.6659486474562637E-3</v>
      </c>
      <c r="AE30" s="1">
        <v>166</v>
      </c>
      <c r="AF30" s="89">
        <v>1109869.85351274</v>
      </c>
    </row>
    <row r="31" spans="1:32" s="21" customFormat="1" x14ac:dyDescent="0.4">
      <c r="A31" s="21">
        <v>101139</v>
      </c>
      <c r="B31" s="21">
        <v>2133580</v>
      </c>
      <c r="C31" s="21" t="s">
        <v>39</v>
      </c>
      <c r="D31" s="22">
        <v>190</v>
      </c>
      <c r="E31" s="46">
        <v>0</v>
      </c>
      <c r="F31" s="46">
        <v>1128775.4699738743</v>
      </c>
      <c r="G31" s="46">
        <f t="shared" si="0"/>
        <v>1128775.4699738743</v>
      </c>
      <c r="H31" s="46">
        <v>48981.8914</v>
      </c>
      <c r="I31" s="46">
        <v>1128775.4699738743</v>
      </c>
      <c r="J31" s="24">
        <v>5940.923526178286</v>
      </c>
      <c r="K31" s="68">
        <v>190</v>
      </c>
      <c r="L31" s="46">
        <v>0</v>
      </c>
      <c r="M31" s="46">
        <v>1151580.7785100718</v>
      </c>
      <c r="N31" s="24">
        <v>6060.9514658424832</v>
      </c>
      <c r="O31" s="23">
        <v>0</v>
      </c>
      <c r="P31" s="23">
        <v>1162986.5191385355</v>
      </c>
      <c r="Q31" s="24">
        <v>6120.9816796765026</v>
      </c>
      <c r="R31" s="23">
        <v>0</v>
      </c>
      <c r="S31" s="23">
        <v>1175733.852124057</v>
      </c>
      <c r="T31" s="24">
        <v>6188.0729059160894</v>
      </c>
      <c r="U31" s="59">
        <f t="shared" si="1"/>
        <v>22805.308536197525</v>
      </c>
      <c r="V31" s="59">
        <f t="shared" si="2"/>
        <v>120.02793966419722</v>
      </c>
      <c r="W31" s="16">
        <f t="shared" si="7"/>
        <v>2.0203582681261937E-2</v>
      </c>
      <c r="X31" s="23">
        <f t="shared" si="3"/>
        <v>34211.049164661206</v>
      </c>
      <c r="Y31" s="23">
        <f t="shared" si="4"/>
        <v>180.0581534982166</v>
      </c>
      <c r="Z31" s="16">
        <f t="shared" si="8"/>
        <v>3.0308108277240443E-2</v>
      </c>
      <c r="AA31" s="52">
        <f t="shared" si="5"/>
        <v>46958.382150182733</v>
      </c>
      <c r="AB31" s="25">
        <f t="shared" si="6"/>
        <v>247.14937973780343</v>
      </c>
      <c r="AC31" s="54">
        <f t="shared" si="9"/>
        <v>4.1601171711562364E-2</v>
      </c>
      <c r="AE31" s="21">
        <v>190</v>
      </c>
      <c r="AF31" s="90">
        <v>1188319.8628957199</v>
      </c>
    </row>
    <row r="32" spans="1:32" s="21" customFormat="1" x14ac:dyDescent="0.4">
      <c r="A32" s="21">
        <v>101140</v>
      </c>
      <c r="B32" s="21">
        <v>2133582</v>
      </c>
      <c r="C32" s="21" t="s">
        <v>40</v>
      </c>
      <c r="D32" s="22">
        <v>288</v>
      </c>
      <c r="E32" s="46">
        <v>0</v>
      </c>
      <c r="F32" s="46">
        <v>1497418.2764463173</v>
      </c>
      <c r="G32" s="46">
        <f t="shared" si="0"/>
        <v>1497418.2764463173</v>
      </c>
      <c r="H32" s="46">
        <v>62916</v>
      </c>
      <c r="I32" s="46">
        <v>1497418.2764463173</v>
      </c>
      <c r="J32" s="24">
        <v>5199.3690154386022</v>
      </c>
      <c r="K32" s="68">
        <v>288</v>
      </c>
      <c r="L32" s="46">
        <v>0</v>
      </c>
      <c r="M32" s="46">
        <v>1527661.2575930094</v>
      </c>
      <c r="N32" s="24">
        <v>5304.3793666423935</v>
      </c>
      <c r="O32" s="23">
        <v>0</v>
      </c>
      <c r="P32" s="23">
        <v>1528245.2805546015</v>
      </c>
      <c r="Q32" s="24">
        <v>5306.4072241479216</v>
      </c>
      <c r="R32" s="23">
        <v>0</v>
      </c>
      <c r="S32" s="23">
        <v>1526537.8096124001</v>
      </c>
      <c r="T32" s="24">
        <v>5300.4785055986113</v>
      </c>
      <c r="U32" s="59">
        <f t="shared" si="1"/>
        <v>30242.981146692066</v>
      </c>
      <c r="V32" s="59">
        <f t="shared" si="2"/>
        <v>105.01035120379129</v>
      </c>
      <c r="W32" s="16">
        <f t="shared" si="7"/>
        <v>2.0196749046274984E-2</v>
      </c>
      <c r="X32" s="23">
        <f t="shared" si="3"/>
        <v>30827.004108284134</v>
      </c>
      <c r="Y32" s="23">
        <f t="shared" si="4"/>
        <v>107.03820870931941</v>
      </c>
      <c r="Z32" s="16">
        <f t="shared" si="8"/>
        <v>2.0586768969751611E-2</v>
      </c>
      <c r="AA32" s="52">
        <f t="shared" si="5"/>
        <v>29119.533166082809</v>
      </c>
      <c r="AB32" s="25">
        <f t="shared" si="6"/>
        <v>101.10949016000905</v>
      </c>
      <c r="AC32" s="54">
        <f t="shared" si="9"/>
        <v>1.9446492422404024E-2</v>
      </c>
      <c r="AE32" s="21">
        <v>288</v>
      </c>
      <c r="AF32" s="90">
        <v>1500927.91916078</v>
      </c>
    </row>
    <row r="33" spans="1:32" s="21" customFormat="1" x14ac:dyDescent="0.4">
      <c r="A33" s="21">
        <v>101141</v>
      </c>
      <c r="B33" s="21">
        <v>2133590</v>
      </c>
      <c r="C33" s="21" t="s">
        <v>41</v>
      </c>
      <c r="D33" s="22">
        <v>191</v>
      </c>
      <c r="E33" s="46">
        <v>0</v>
      </c>
      <c r="F33" s="46">
        <v>1032680.9984461762</v>
      </c>
      <c r="G33" s="46">
        <f t="shared" si="0"/>
        <v>1032680.9984461762</v>
      </c>
      <c r="H33" s="46">
        <v>41302</v>
      </c>
      <c r="I33" s="46">
        <v>1032680.9984461762</v>
      </c>
      <c r="J33" s="24">
        <v>5406.7067981475193</v>
      </c>
      <c r="K33" s="68">
        <v>191</v>
      </c>
      <c r="L33" s="46">
        <v>0</v>
      </c>
      <c r="M33" s="46">
        <v>1053564.8751893817</v>
      </c>
      <c r="N33" s="24">
        <v>5516.0464669601133</v>
      </c>
      <c r="O33" s="23">
        <v>0</v>
      </c>
      <c r="P33" s="23">
        <v>1054871.8480784916</v>
      </c>
      <c r="Q33" s="24">
        <v>5522.8892569554537</v>
      </c>
      <c r="R33" s="23">
        <v>0</v>
      </c>
      <c r="S33" s="23">
        <v>1055486.0146044088</v>
      </c>
      <c r="T33" s="24">
        <v>5526.1047885047583</v>
      </c>
      <c r="U33" s="59">
        <f t="shared" si="1"/>
        <v>20883.876743205474</v>
      </c>
      <c r="V33" s="59">
        <f t="shared" si="2"/>
        <v>109.33966881259403</v>
      </c>
      <c r="W33" s="16">
        <f t="shared" si="7"/>
        <v>2.0222969895474393E-2</v>
      </c>
      <c r="X33" s="23">
        <f t="shared" si="3"/>
        <v>22190.849632315454</v>
      </c>
      <c r="Y33" s="23">
        <f t="shared" si="4"/>
        <v>116.18245880793438</v>
      </c>
      <c r="Z33" s="16">
        <f t="shared" si="8"/>
        <v>2.1488581338966181E-2</v>
      </c>
      <c r="AA33" s="52">
        <f t="shared" si="5"/>
        <v>22805.016158232582</v>
      </c>
      <c r="AB33" s="25">
        <f t="shared" si="6"/>
        <v>119.397990357239</v>
      </c>
      <c r="AC33" s="54">
        <f t="shared" si="9"/>
        <v>2.2083311489749714E-2</v>
      </c>
      <c r="AE33" s="21">
        <v>191</v>
      </c>
      <c r="AF33" s="90">
        <v>1040684.69182167</v>
      </c>
    </row>
    <row r="34" spans="1:32" s="21" customFormat="1" x14ac:dyDescent="0.4">
      <c r="A34" s="21">
        <v>101142</v>
      </c>
      <c r="B34" s="21">
        <v>2133598</v>
      </c>
      <c r="C34" s="21" t="s">
        <v>42</v>
      </c>
      <c r="D34" s="22">
        <v>127</v>
      </c>
      <c r="E34" s="46">
        <v>0</v>
      </c>
      <c r="F34" s="46">
        <v>824083.35968965362</v>
      </c>
      <c r="G34" s="46">
        <f t="shared" si="0"/>
        <v>824083.35968965362</v>
      </c>
      <c r="H34" s="46">
        <v>32578.805700000001</v>
      </c>
      <c r="I34" s="46">
        <v>824083.35968965362</v>
      </c>
      <c r="J34" s="24">
        <v>6488.8453518870365</v>
      </c>
      <c r="K34" s="68">
        <v>127</v>
      </c>
      <c r="L34" s="46">
        <v>0</v>
      </c>
      <c r="M34" s="46">
        <v>840645.67485378054</v>
      </c>
      <c r="N34" s="24">
        <v>6619.2572823132323</v>
      </c>
      <c r="O34" s="23">
        <v>0</v>
      </c>
      <c r="P34" s="23">
        <v>848030.70917302289</v>
      </c>
      <c r="Q34" s="24">
        <v>6677.4071588426996</v>
      </c>
      <c r="R34" s="23">
        <v>0</v>
      </c>
      <c r="S34" s="23">
        <v>857631.25889454607</v>
      </c>
      <c r="T34" s="24">
        <v>6753.0020385397329</v>
      </c>
      <c r="U34" s="59">
        <f t="shared" si="1"/>
        <v>16562.315164126921</v>
      </c>
      <c r="V34" s="59">
        <f t="shared" si="2"/>
        <v>130.4119304261958</v>
      </c>
      <c r="W34" s="16">
        <f t="shared" si="7"/>
        <v>2.0097863850040809E-2</v>
      </c>
      <c r="X34" s="23">
        <f t="shared" si="3"/>
        <v>23947.349483369268</v>
      </c>
      <c r="Y34" s="23">
        <f t="shared" si="4"/>
        <v>188.56180695566309</v>
      </c>
      <c r="Z34" s="16">
        <f t="shared" si="8"/>
        <v>2.9059377551790007E-2</v>
      </c>
      <c r="AA34" s="52">
        <f t="shared" si="5"/>
        <v>33547.899204892456</v>
      </c>
      <c r="AB34" s="25">
        <f t="shared" si="6"/>
        <v>264.15668665269641</v>
      </c>
      <c r="AC34" s="54">
        <f t="shared" si="9"/>
        <v>4.0709351560655763E-2</v>
      </c>
      <c r="AE34" s="21">
        <v>127</v>
      </c>
      <c r="AF34" s="90">
        <v>864943.50497405499</v>
      </c>
    </row>
    <row r="35" spans="1:32" s="21" customFormat="1" x14ac:dyDescent="0.4">
      <c r="A35" s="21">
        <v>101143</v>
      </c>
      <c r="B35" s="21">
        <v>2133610</v>
      </c>
      <c r="C35" s="21" t="s">
        <v>43</v>
      </c>
      <c r="D35" s="22">
        <v>209</v>
      </c>
      <c r="E35" s="46">
        <v>0</v>
      </c>
      <c r="F35" s="46">
        <v>1105608.6108316379</v>
      </c>
      <c r="G35" s="46">
        <f t="shared" si="0"/>
        <v>1105608.6108316379</v>
      </c>
      <c r="H35" s="46">
        <v>43870</v>
      </c>
      <c r="I35" s="46">
        <v>1105608.6108316379</v>
      </c>
      <c r="J35" s="24">
        <v>5289.993353261425</v>
      </c>
      <c r="K35" s="68">
        <v>209</v>
      </c>
      <c r="L35" s="46">
        <v>0</v>
      </c>
      <c r="M35" s="46">
        <v>1127962.349298663</v>
      </c>
      <c r="N35" s="24">
        <v>5396.949039706521</v>
      </c>
      <c r="O35" s="23">
        <v>0</v>
      </c>
      <c r="P35" s="23">
        <v>1118845.875605793</v>
      </c>
      <c r="Q35" s="24">
        <v>5353.3295483530765</v>
      </c>
      <c r="R35" s="23">
        <v>6788.2018301052831</v>
      </c>
      <c r="S35" s="23">
        <v>1115261.2544130001</v>
      </c>
      <c r="T35" s="24">
        <v>5336.1782507799044</v>
      </c>
      <c r="U35" s="59">
        <f t="shared" si="1"/>
        <v>22353.738467025105</v>
      </c>
      <c r="V35" s="59">
        <f t="shared" si="2"/>
        <v>106.95568644509603</v>
      </c>
      <c r="W35" s="16">
        <f t="shared" si="7"/>
        <v>2.0218491650685146E-2</v>
      </c>
      <c r="X35" s="23">
        <f t="shared" si="3"/>
        <v>13237.264774155105</v>
      </c>
      <c r="Y35" s="23">
        <f t="shared" si="4"/>
        <v>63.336195091651462</v>
      </c>
      <c r="Z35" s="16">
        <f t="shared" si="8"/>
        <v>1.197283075083695E-2</v>
      </c>
      <c r="AA35" s="52">
        <f t="shared" si="5"/>
        <v>9652.6435813622084</v>
      </c>
      <c r="AB35" s="25">
        <f t="shared" si="6"/>
        <v>46.184897518479374</v>
      </c>
      <c r="AC35" s="54">
        <f t="shared" si="9"/>
        <v>8.7306154156139206E-3</v>
      </c>
      <c r="AE35" s="21">
        <v>209</v>
      </c>
      <c r="AF35" s="90">
        <v>1098921.5154500899</v>
      </c>
    </row>
    <row r="36" spans="1:32" s="21" customFormat="1" x14ac:dyDescent="0.4">
      <c r="A36" s="21">
        <v>101144</v>
      </c>
      <c r="B36" s="21">
        <v>2133611</v>
      </c>
      <c r="C36" s="21" t="s">
        <v>44</v>
      </c>
      <c r="D36" s="22">
        <v>159</v>
      </c>
      <c r="E36" s="46">
        <v>0</v>
      </c>
      <c r="F36" s="46">
        <v>911179.71326945978</v>
      </c>
      <c r="G36" s="46">
        <f t="shared" si="0"/>
        <v>911179.71326945978</v>
      </c>
      <c r="H36" s="46">
        <v>38306</v>
      </c>
      <c r="I36" s="46">
        <v>911179.71326945978</v>
      </c>
      <c r="J36" s="24">
        <v>5730.6900205626398</v>
      </c>
      <c r="K36" s="68">
        <v>159</v>
      </c>
      <c r="L36" s="46">
        <v>0</v>
      </c>
      <c r="M36" s="46">
        <v>929501.67190715694</v>
      </c>
      <c r="N36" s="24">
        <v>5845.9224648248864</v>
      </c>
      <c r="O36" s="23">
        <v>0</v>
      </c>
      <c r="P36" s="23">
        <v>930866.3079622176</v>
      </c>
      <c r="Q36" s="24">
        <v>5854.5050815233808</v>
      </c>
      <c r="R36" s="23">
        <v>0</v>
      </c>
      <c r="S36" s="23">
        <v>932591.16122085345</v>
      </c>
      <c r="T36" s="24">
        <v>5865.3532152254938</v>
      </c>
      <c r="U36" s="59">
        <f t="shared" si="1"/>
        <v>18321.958637697157</v>
      </c>
      <c r="V36" s="59">
        <f t="shared" si="2"/>
        <v>115.23244426224664</v>
      </c>
      <c r="W36" s="16">
        <f t="shared" si="7"/>
        <v>2.010795276812636E-2</v>
      </c>
      <c r="X36" s="23">
        <f t="shared" si="3"/>
        <v>19686.594692757819</v>
      </c>
      <c r="Y36" s="23">
        <f t="shared" si="4"/>
        <v>123.81506096074099</v>
      </c>
      <c r="Z36" s="16">
        <f t="shared" si="8"/>
        <v>2.160561128179549E-2</v>
      </c>
      <c r="AA36" s="52">
        <f t="shared" si="5"/>
        <v>21411.447951393668</v>
      </c>
      <c r="AB36" s="25">
        <f t="shared" si="6"/>
        <v>134.66319466285404</v>
      </c>
      <c r="AC36" s="54">
        <f t="shared" si="9"/>
        <v>2.3498600374415785E-2</v>
      </c>
      <c r="AE36" s="21">
        <v>159</v>
      </c>
      <c r="AF36" s="90">
        <v>924075.10711676499</v>
      </c>
    </row>
    <row r="37" spans="1:32" s="21" customFormat="1" x14ac:dyDescent="0.4">
      <c r="A37" s="21">
        <v>101146</v>
      </c>
      <c r="B37" s="21">
        <v>2133623</v>
      </c>
      <c r="C37" s="21" t="s">
        <v>45</v>
      </c>
      <c r="D37" s="22">
        <v>160</v>
      </c>
      <c r="E37" s="46">
        <v>0</v>
      </c>
      <c r="F37" s="46">
        <v>931206.22445140732</v>
      </c>
      <c r="G37" s="46">
        <f t="shared" si="0"/>
        <v>931206.22445140732</v>
      </c>
      <c r="H37" s="46">
        <v>35738</v>
      </c>
      <c r="I37" s="46">
        <v>931206.22445140732</v>
      </c>
      <c r="J37" s="24">
        <v>5820.0389028212958</v>
      </c>
      <c r="K37" s="68">
        <v>160</v>
      </c>
      <c r="L37" s="46">
        <v>0</v>
      </c>
      <c r="M37" s="46">
        <v>949924.05095030507</v>
      </c>
      <c r="N37" s="24">
        <v>5937.0253184394069</v>
      </c>
      <c r="O37" s="23">
        <v>0</v>
      </c>
      <c r="P37" s="23">
        <v>953792.78447437647</v>
      </c>
      <c r="Q37" s="24">
        <v>5961.2049029648533</v>
      </c>
      <c r="R37" s="23">
        <v>0</v>
      </c>
      <c r="S37" s="23">
        <v>958304.63613596477</v>
      </c>
      <c r="T37" s="24">
        <v>5989.4039758497802</v>
      </c>
      <c r="U37" s="59">
        <f t="shared" si="1"/>
        <v>18717.826498897746</v>
      </c>
      <c r="V37" s="59">
        <f t="shared" si="2"/>
        <v>116.9864156181111</v>
      </c>
      <c r="W37" s="16">
        <f t="shared" si="7"/>
        <v>2.0100624337992191E-2</v>
      </c>
      <c r="X37" s="23">
        <f t="shared" si="3"/>
        <v>22586.560022969148</v>
      </c>
      <c r="Y37" s="23">
        <f t="shared" si="4"/>
        <v>141.16600014355754</v>
      </c>
      <c r="Z37" s="16">
        <f t="shared" si="8"/>
        <v>2.4255164355538338E-2</v>
      </c>
      <c r="AA37" s="52">
        <f t="shared" si="5"/>
        <v>27098.411684557446</v>
      </c>
      <c r="AB37" s="25">
        <f t="shared" si="6"/>
        <v>169.3650730284844</v>
      </c>
      <c r="AC37" s="54">
        <f t="shared" si="9"/>
        <v>2.9100333495431407E-2</v>
      </c>
      <c r="AE37" s="21">
        <v>160</v>
      </c>
      <c r="AF37" s="90">
        <v>952557.01735096995</v>
      </c>
    </row>
    <row r="38" spans="1:32" s="21" customFormat="1" x14ac:dyDescent="0.4">
      <c r="A38" s="21">
        <v>101147</v>
      </c>
      <c r="B38" s="21">
        <v>2133653</v>
      </c>
      <c r="C38" s="21" t="s">
        <v>46</v>
      </c>
      <c r="D38" s="22">
        <v>189</v>
      </c>
      <c r="E38" s="46">
        <v>0</v>
      </c>
      <c r="F38" s="46">
        <v>1121354.3419773702</v>
      </c>
      <c r="G38" s="46">
        <f t="shared" ref="G38:G56" si="10">F38</f>
        <v>1121354.3419773702</v>
      </c>
      <c r="H38" s="46">
        <v>41730</v>
      </c>
      <c r="I38" s="46">
        <v>1121354.3419773702</v>
      </c>
      <c r="J38" s="24">
        <v>5933.0917564940219</v>
      </c>
      <c r="K38" s="68">
        <v>189</v>
      </c>
      <c r="L38" s="46">
        <v>0</v>
      </c>
      <c r="M38" s="46">
        <v>1143992.8503160763</v>
      </c>
      <c r="N38" s="24">
        <v>6052.8722238945838</v>
      </c>
      <c r="O38" s="23">
        <v>0</v>
      </c>
      <c r="P38" s="23">
        <v>1149489.4046027267</v>
      </c>
      <c r="Q38" s="24">
        <v>6081.9545217075483</v>
      </c>
      <c r="R38" s="23">
        <v>0</v>
      </c>
      <c r="S38" s="23">
        <v>1156273.7179762023</v>
      </c>
      <c r="T38" s="24">
        <v>6117.850359662446</v>
      </c>
      <c r="U38" s="59">
        <f t="shared" ref="U38:U56" si="11">M38-I38</f>
        <v>22638.508338706102</v>
      </c>
      <c r="V38" s="59">
        <f t="shared" ref="V38:V56" si="12">N38-J38</f>
        <v>119.78046740056197</v>
      </c>
      <c r="W38" s="16">
        <f t="shared" si="7"/>
        <v>2.0188541205258988E-2</v>
      </c>
      <c r="X38" s="23">
        <f t="shared" ref="X38:X56" si="13">P38-I38</f>
        <v>28135.062625356484</v>
      </c>
      <c r="Y38" s="23">
        <f t="shared" ref="Y38:Y56" si="14">Q38-J38</f>
        <v>148.86276521352647</v>
      </c>
      <c r="Z38" s="16">
        <f t="shared" si="8"/>
        <v>2.5090251646721934E-2</v>
      </c>
      <c r="AA38" s="52">
        <f t="shared" ref="AA38:AA56" si="15">S38-I38</f>
        <v>34919.375998832053</v>
      </c>
      <c r="AB38" s="25">
        <f t="shared" ref="AB38:AB56" si="16">T38-J38</f>
        <v>184.75860316842409</v>
      </c>
      <c r="AC38" s="54">
        <f t="shared" si="9"/>
        <v>3.114035830748748E-2</v>
      </c>
      <c r="AE38" s="21">
        <v>189</v>
      </c>
      <c r="AF38" s="90">
        <v>1175049.3330924599</v>
      </c>
    </row>
    <row r="39" spans="1:32" s="76" customFormat="1" x14ac:dyDescent="0.4">
      <c r="A39" s="76">
        <v>101154</v>
      </c>
      <c r="B39" s="76">
        <v>2134723</v>
      </c>
      <c r="C39" s="76" t="s">
        <v>47</v>
      </c>
      <c r="D39" s="77">
        <v>888</v>
      </c>
      <c r="E39" s="78">
        <v>0</v>
      </c>
      <c r="F39" s="78">
        <v>6799020.2376550045</v>
      </c>
      <c r="G39" s="78">
        <f t="shared" si="10"/>
        <v>6799020.2376550045</v>
      </c>
      <c r="H39" s="78">
        <v>270261.42</v>
      </c>
      <c r="I39" s="78">
        <v>6799020.2376550045</v>
      </c>
      <c r="J39" s="79">
        <v>7656.554321683564</v>
      </c>
      <c r="K39" s="80">
        <v>888</v>
      </c>
      <c r="L39" s="78">
        <v>0</v>
      </c>
      <c r="M39" s="78">
        <v>6935899.3073404925</v>
      </c>
      <c r="N39" s="79">
        <v>7810.6974181762307</v>
      </c>
      <c r="O39" s="81">
        <v>0</v>
      </c>
      <c r="P39" s="81">
        <v>6914006.2704960695</v>
      </c>
      <c r="Q39" s="79">
        <v>7786.0430974054834</v>
      </c>
      <c r="R39" s="81">
        <v>0</v>
      </c>
      <c r="S39" s="81">
        <v>6882535.0518639181</v>
      </c>
      <c r="T39" s="79">
        <v>7750.602535882791</v>
      </c>
      <c r="U39" s="82">
        <f t="shared" si="11"/>
        <v>136879.06968548801</v>
      </c>
      <c r="V39" s="82">
        <f t="shared" si="12"/>
        <v>154.1430964926667</v>
      </c>
      <c r="W39" s="83">
        <f t="shared" si="7"/>
        <v>2.0132175651928621E-2</v>
      </c>
      <c r="X39" s="81">
        <f t="shared" si="13"/>
        <v>114986.03284106497</v>
      </c>
      <c r="Y39" s="81">
        <f t="shared" si="14"/>
        <v>129.48877572191941</v>
      </c>
      <c r="Z39" s="83">
        <f t="shared" si="8"/>
        <v>1.6912147459752721E-2</v>
      </c>
      <c r="AA39" s="84">
        <f t="shared" si="15"/>
        <v>83514.814208913594</v>
      </c>
      <c r="AB39" s="85">
        <f t="shared" si="16"/>
        <v>94.048214199227004</v>
      </c>
      <c r="AC39" s="86">
        <f t="shared" si="9"/>
        <v>1.2283360144507821E-2</v>
      </c>
      <c r="AE39" s="76">
        <v>888</v>
      </c>
      <c r="AF39" s="91">
        <v>6844426.8006216399</v>
      </c>
    </row>
    <row r="40" spans="1:32" s="21" customFormat="1" x14ac:dyDescent="0.4">
      <c r="A40" s="21">
        <v>137323</v>
      </c>
      <c r="B40" s="21">
        <v>2132000</v>
      </c>
      <c r="C40" s="21" t="s">
        <v>48</v>
      </c>
      <c r="D40" s="22">
        <v>413</v>
      </c>
      <c r="E40" s="46">
        <v>0</v>
      </c>
      <c r="F40" s="46">
        <v>2164366.9793154588</v>
      </c>
      <c r="G40" s="46">
        <f t="shared" si="10"/>
        <v>2164366.9793154588</v>
      </c>
      <c r="H40" s="46">
        <v>87954</v>
      </c>
      <c r="I40" s="46">
        <v>2164366.9793154588</v>
      </c>
      <c r="J40" s="24">
        <v>5240.5980128703604</v>
      </c>
      <c r="K40" s="68">
        <v>413</v>
      </c>
      <c r="L40" s="46">
        <v>0</v>
      </c>
      <c r="M40" s="46">
        <v>2207923.1952147442</v>
      </c>
      <c r="N40" s="24">
        <v>5346.0610053625769</v>
      </c>
      <c r="O40" s="23">
        <v>0</v>
      </c>
      <c r="P40" s="23">
        <v>2216848.8133657486</v>
      </c>
      <c r="Q40" s="24">
        <v>5367.6726715877694</v>
      </c>
      <c r="R40" s="23">
        <v>0</v>
      </c>
      <c r="S40" s="23">
        <v>2222675.3064582241</v>
      </c>
      <c r="T40" s="24">
        <v>5381.7804030465477</v>
      </c>
      <c r="U40" s="59">
        <f t="shared" si="11"/>
        <v>43556.215899285395</v>
      </c>
      <c r="V40" s="59">
        <f t="shared" si="12"/>
        <v>105.46299249221647</v>
      </c>
      <c r="W40" s="16">
        <f t="shared" si="7"/>
        <v>2.0124228615362293E-2</v>
      </c>
      <c r="X40" s="23">
        <f t="shared" si="13"/>
        <v>52481.834050289821</v>
      </c>
      <c r="Y40" s="23">
        <f t="shared" si="14"/>
        <v>127.07465871740897</v>
      </c>
      <c r="Z40" s="16">
        <f t="shared" si="8"/>
        <v>2.4248121761166742E-2</v>
      </c>
      <c r="AA40" s="52">
        <f t="shared" si="15"/>
        <v>58308.32714276528</v>
      </c>
      <c r="AB40" s="25">
        <f t="shared" si="16"/>
        <v>141.18239017618725</v>
      </c>
      <c r="AC40" s="54">
        <f t="shared" si="9"/>
        <v>2.694012970074371E-2</v>
      </c>
      <c r="AE40" s="21">
        <v>413</v>
      </c>
      <c r="AF40" s="90">
        <v>2181055.6417848999</v>
      </c>
    </row>
    <row r="41" spans="1:32" s="21" customFormat="1" x14ac:dyDescent="0.4">
      <c r="A41" s="21">
        <v>139824</v>
      </c>
      <c r="B41" s="21">
        <v>2132002</v>
      </c>
      <c r="C41" s="21" t="s">
        <v>49</v>
      </c>
      <c r="D41" s="22">
        <v>114</v>
      </c>
      <c r="E41" s="46">
        <v>0</v>
      </c>
      <c r="F41" s="46">
        <v>750103.08402120671</v>
      </c>
      <c r="G41" s="46">
        <f t="shared" si="10"/>
        <v>750103.08402120671</v>
      </c>
      <c r="H41" s="46">
        <v>28034</v>
      </c>
      <c r="I41" s="46">
        <v>750103.08402120671</v>
      </c>
      <c r="J41" s="24">
        <v>6579.851614221112</v>
      </c>
      <c r="K41" s="68">
        <v>114</v>
      </c>
      <c r="L41" s="46">
        <v>0</v>
      </c>
      <c r="M41" s="46">
        <v>765184.45238366304</v>
      </c>
      <c r="N41" s="24">
        <v>6712.1443191549388</v>
      </c>
      <c r="O41" s="23">
        <v>0</v>
      </c>
      <c r="P41" s="23">
        <v>771838.8560306743</v>
      </c>
      <c r="Q41" s="24">
        <v>6770.5162809708272</v>
      </c>
      <c r="R41" s="23">
        <v>0</v>
      </c>
      <c r="S41" s="23">
        <v>780696.39833265811</v>
      </c>
      <c r="T41" s="24">
        <v>6848.2140204619136</v>
      </c>
      <c r="U41" s="59">
        <f t="shared" si="11"/>
        <v>15081.368362456327</v>
      </c>
      <c r="V41" s="59">
        <f t="shared" si="12"/>
        <v>132.29270493382683</v>
      </c>
      <c r="W41" s="16">
        <f t="shared" si="7"/>
        <v>2.0105727710926037E-2</v>
      </c>
      <c r="X41" s="23">
        <f t="shared" si="13"/>
        <v>21735.77200946759</v>
      </c>
      <c r="Y41" s="23">
        <f t="shared" si="14"/>
        <v>190.66466674971525</v>
      </c>
      <c r="Z41" s="16">
        <f t="shared" si="8"/>
        <v>2.8977046585310438E-2</v>
      </c>
      <c r="AA41" s="52">
        <f t="shared" si="15"/>
        <v>30593.314311451395</v>
      </c>
      <c r="AB41" s="25">
        <f t="shared" si="16"/>
        <v>268.36240624080165</v>
      </c>
      <c r="AC41" s="54">
        <f t="shared" si="9"/>
        <v>4.078547997355849E-2</v>
      </c>
      <c r="AE41" s="21">
        <v>114</v>
      </c>
      <c r="AF41" s="90">
        <v>782017.733536941</v>
      </c>
    </row>
    <row r="42" spans="1:32" s="21" customFormat="1" x14ac:dyDescent="0.4">
      <c r="A42" s="21">
        <v>139898</v>
      </c>
      <c r="B42" s="21">
        <v>2132003</v>
      </c>
      <c r="C42" s="21" t="s">
        <v>50</v>
      </c>
      <c r="D42" s="22">
        <v>324</v>
      </c>
      <c r="E42" s="46">
        <v>104690.64193790079</v>
      </c>
      <c r="F42" s="46">
        <v>1916700.257885956</v>
      </c>
      <c r="G42" s="46">
        <f t="shared" si="10"/>
        <v>1916700.257885956</v>
      </c>
      <c r="H42" s="46">
        <v>66217.748600000006</v>
      </c>
      <c r="I42" s="46">
        <v>1916700.257885956</v>
      </c>
      <c r="J42" s="24">
        <v>5915.7415366850491</v>
      </c>
      <c r="K42" s="68">
        <v>324</v>
      </c>
      <c r="L42" s="46">
        <v>86460.071801997474</v>
      </c>
      <c r="M42" s="46">
        <v>1933892.810639</v>
      </c>
      <c r="N42" s="24">
        <v>5968.8049711080248</v>
      </c>
      <c r="O42" s="23">
        <v>87203.271957811739</v>
      </c>
      <c r="P42" s="23">
        <v>1933884.0572314998</v>
      </c>
      <c r="Q42" s="24">
        <v>5968.7779544182094</v>
      </c>
      <c r="R42" s="23">
        <v>89098.635816474838</v>
      </c>
      <c r="S42" s="23">
        <v>1933849.3059840002</v>
      </c>
      <c r="T42" s="24">
        <v>5968.6706974814824</v>
      </c>
      <c r="U42" s="59">
        <f t="shared" si="11"/>
        <v>17192.55275304406</v>
      </c>
      <c r="V42" s="59">
        <f t="shared" si="12"/>
        <v>53.063434422975661</v>
      </c>
      <c r="W42" s="16">
        <f t="shared" si="7"/>
        <v>8.969870318693866E-3</v>
      </c>
      <c r="X42" s="23">
        <f t="shared" si="13"/>
        <v>17183.799345543841</v>
      </c>
      <c r="Y42" s="23">
        <f t="shared" si="14"/>
        <v>53.036417733160306</v>
      </c>
      <c r="Z42" s="16">
        <f t="shared" si="8"/>
        <v>8.9653034035154702E-3</v>
      </c>
      <c r="AA42" s="52">
        <f t="shared" si="15"/>
        <v>17149.048098044237</v>
      </c>
      <c r="AB42" s="25">
        <f t="shared" si="16"/>
        <v>52.92916079643328</v>
      </c>
      <c r="AC42" s="54">
        <f t="shared" si="9"/>
        <v>8.9471726356207103E-3</v>
      </c>
      <c r="AE42" s="21">
        <v>324</v>
      </c>
      <c r="AF42" s="90">
        <v>1910117.3710903099</v>
      </c>
    </row>
    <row r="43" spans="1:32" s="21" customFormat="1" x14ac:dyDescent="0.4">
      <c r="A43" s="21">
        <v>139940</v>
      </c>
      <c r="B43" s="21">
        <v>2132004</v>
      </c>
      <c r="C43" s="21" t="s">
        <v>51</v>
      </c>
      <c r="D43" s="22">
        <v>184</v>
      </c>
      <c r="E43" s="46">
        <v>62748.974385275556</v>
      </c>
      <c r="F43" s="46">
        <v>1178842.1087679563</v>
      </c>
      <c r="G43" s="46">
        <f t="shared" si="10"/>
        <v>1178842.1087679563</v>
      </c>
      <c r="H43" s="46">
        <v>39162</v>
      </c>
      <c r="I43" s="46">
        <v>1178842.1087679563</v>
      </c>
      <c r="J43" s="24">
        <v>6406.7505911301969</v>
      </c>
      <c r="K43" s="68">
        <v>184</v>
      </c>
      <c r="L43" s="46">
        <v>50704.389666315517</v>
      </c>
      <c r="M43" s="46">
        <v>1189217.2720480002</v>
      </c>
      <c r="N43" s="24">
        <v>6463.1373480869579</v>
      </c>
      <c r="O43" s="23">
        <v>41779.238337142495</v>
      </c>
      <c r="P43" s="23">
        <v>1189208.5186405</v>
      </c>
      <c r="Q43" s="24">
        <v>6463.089775220109</v>
      </c>
      <c r="R43" s="23">
        <v>31194.255784553225</v>
      </c>
      <c r="S43" s="23">
        <v>1189173.767393</v>
      </c>
      <c r="T43" s="24">
        <v>6462.9009097445651</v>
      </c>
      <c r="U43" s="59">
        <f t="shared" si="11"/>
        <v>10375.163280043984</v>
      </c>
      <c r="V43" s="59">
        <f t="shared" si="12"/>
        <v>56.386756956761019</v>
      </c>
      <c r="W43" s="16">
        <f t="shared" si="7"/>
        <v>8.8011475013285937E-3</v>
      </c>
      <c r="X43" s="23">
        <f t="shared" si="13"/>
        <v>10366.409872543765</v>
      </c>
      <c r="Y43" s="23">
        <f t="shared" si="14"/>
        <v>56.339184089912123</v>
      </c>
      <c r="Z43" s="16">
        <f t="shared" si="8"/>
        <v>8.793722073075657E-3</v>
      </c>
      <c r="AA43" s="52">
        <f t="shared" si="15"/>
        <v>10331.658625043696</v>
      </c>
      <c r="AB43" s="25">
        <f t="shared" si="16"/>
        <v>56.150318614368189</v>
      </c>
      <c r="AC43" s="54">
        <f t="shared" si="9"/>
        <v>8.7642429365215654E-3</v>
      </c>
      <c r="AE43" s="21">
        <v>184</v>
      </c>
      <c r="AF43" s="90">
        <v>1175193.63871568</v>
      </c>
    </row>
    <row r="44" spans="1:32" s="21" customFormat="1" x14ac:dyDescent="0.4">
      <c r="A44" s="21">
        <v>140050</v>
      </c>
      <c r="B44" s="21">
        <v>2132244</v>
      </c>
      <c r="C44" s="21" t="s">
        <v>52</v>
      </c>
      <c r="D44" s="22">
        <v>569</v>
      </c>
      <c r="E44" s="46">
        <v>0</v>
      </c>
      <c r="F44" s="46">
        <v>3269362.4864528049</v>
      </c>
      <c r="G44" s="46">
        <f t="shared" si="10"/>
        <v>3269362.4864528049</v>
      </c>
      <c r="H44" s="46">
        <v>127116</v>
      </c>
      <c r="I44" s="46">
        <v>3269362.4864528049</v>
      </c>
      <c r="J44" s="24">
        <v>5745.8040183704834</v>
      </c>
      <c r="K44" s="68">
        <v>569</v>
      </c>
      <c r="L44" s="46">
        <v>0</v>
      </c>
      <c r="M44" s="46">
        <v>3334944.2279544603</v>
      </c>
      <c r="N44" s="24">
        <v>5861.0619120465035</v>
      </c>
      <c r="O44" s="23">
        <v>0</v>
      </c>
      <c r="P44" s="23">
        <v>3378548.6112298607</v>
      </c>
      <c r="Q44" s="24">
        <v>5937.6952745691751</v>
      </c>
      <c r="R44" s="23">
        <v>0</v>
      </c>
      <c r="S44" s="23">
        <v>3423456.5543967569</v>
      </c>
      <c r="T44" s="24">
        <v>6016.6196035092389</v>
      </c>
      <c r="U44" s="59">
        <f t="shared" si="11"/>
        <v>65581.74150165543</v>
      </c>
      <c r="V44" s="59">
        <f t="shared" si="12"/>
        <v>115.2578936760201</v>
      </c>
      <c r="W44" s="16">
        <f t="shared" si="7"/>
        <v>2.0059489204211908E-2</v>
      </c>
      <c r="X44" s="23">
        <f t="shared" si="13"/>
        <v>109186.12477705581</v>
      </c>
      <c r="Y44" s="23">
        <f t="shared" si="14"/>
        <v>191.89125619869174</v>
      </c>
      <c r="Z44" s="16">
        <f t="shared" si="8"/>
        <v>3.3396763200620322E-2</v>
      </c>
      <c r="AA44" s="52">
        <f t="shared" si="15"/>
        <v>154094.06794395205</v>
      </c>
      <c r="AB44" s="25">
        <f t="shared" si="16"/>
        <v>270.81558513875552</v>
      </c>
      <c r="AC44" s="54">
        <f t="shared" si="9"/>
        <v>4.7132757099424903E-2</v>
      </c>
      <c r="AE44" s="21">
        <v>569</v>
      </c>
      <c r="AF44" s="90">
        <v>3451333.4845406301</v>
      </c>
    </row>
    <row r="45" spans="1:32" s="41" customFormat="1" x14ac:dyDescent="0.4">
      <c r="A45" s="41">
        <v>138683</v>
      </c>
      <c r="B45" s="41">
        <v>2132418</v>
      </c>
      <c r="C45" s="41" t="s">
        <v>53</v>
      </c>
      <c r="D45" s="42">
        <v>297</v>
      </c>
      <c r="E45" s="50">
        <v>0</v>
      </c>
      <c r="F45" s="50">
        <v>1625870.9143087754</v>
      </c>
      <c r="G45" s="50">
        <f t="shared" si="10"/>
        <v>1625870.9143087754</v>
      </c>
      <c r="H45" s="50">
        <v>78210.274300000005</v>
      </c>
      <c r="I45" s="50">
        <v>1625870.9143087754</v>
      </c>
      <c r="J45" s="44">
        <v>5474.3128427904894</v>
      </c>
      <c r="K45" s="69">
        <v>297</v>
      </c>
      <c r="L45" s="50">
        <v>0</v>
      </c>
      <c r="M45" s="50">
        <v>1658579.6749507715</v>
      </c>
      <c r="N45" s="44">
        <v>5584.443350002598</v>
      </c>
      <c r="O45" s="43">
        <v>0</v>
      </c>
      <c r="P45" s="43">
        <v>1658428.2605969766</v>
      </c>
      <c r="Q45" s="44">
        <v>5583.9335373635577</v>
      </c>
      <c r="R45" s="43">
        <v>0</v>
      </c>
      <c r="S45" s="43">
        <v>1657434.4294893646</v>
      </c>
      <c r="T45" s="44">
        <v>5580.5873046779952</v>
      </c>
      <c r="U45" s="60">
        <f t="shared" si="11"/>
        <v>32708.76064199605</v>
      </c>
      <c r="V45" s="60">
        <f t="shared" si="12"/>
        <v>110.13050721210857</v>
      </c>
      <c r="W45" s="45">
        <f t="shared" si="7"/>
        <v>2.0117686068516754E-2</v>
      </c>
      <c r="X45" s="43">
        <f t="shared" si="13"/>
        <v>32557.346288201166</v>
      </c>
      <c r="Y45" s="43">
        <f t="shared" si="14"/>
        <v>109.62069457306825</v>
      </c>
      <c r="Z45" s="45">
        <f t="shared" si="8"/>
        <v>2.0024557916421513E-2</v>
      </c>
      <c r="AA45" s="52">
        <f t="shared" si="15"/>
        <v>31563.515180589166</v>
      </c>
      <c r="AB45" s="25">
        <f t="shared" si="16"/>
        <v>106.27446188750582</v>
      </c>
      <c r="AC45" s="54">
        <f t="shared" si="9"/>
        <v>1.9413297146045679E-2</v>
      </c>
      <c r="AE45" s="41">
        <v>297</v>
      </c>
      <c r="AF45" s="92">
        <v>1657266.04235851</v>
      </c>
    </row>
    <row r="46" spans="1:32" s="76" customFormat="1" x14ac:dyDescent="0.4">
      <c r="A46" s="76">
        <v>140884</v>
      </c>
      <c r="B46" s="76">
        <v>2134000</v>
      </c>
      <c r="C46" s="76" t="s">
        <v>54</v>
      </c>
      <c r="D46" s="77">
        <v>566</v>
      </c>
      <c r="E46" s="78">
        <v>0</v>
      </c>
      <c r="F46" s="78">
        <v>4347946.4913601456</v>
      </c>
      <c r="G46" s="78">
        <f t="shared" si="10"/>
        <v>4347946.4913601456</v>
      </c>
      <c r="H46" s="78">
        <v>180174.28</v>
      </c>
      <c r="I46" s="78">
        <v>4347946.4913601456</v>
      </c>
      <c r="J46" s="79">
        <v>7681.8842603536141</v>
      </c>
      <c r="K46" s="80">
        <v>566</v>
      </c>
      <c r="L46" s="78">
        <v>0</v>
      </c>
      <c r="M46" s="78">
        <v>4434626.7537046727</v>
      </c>
      <c r="N46" s="79">
        <v>7835.0296001849338</v>
      </c>
      <c r="O46" s="81">
        <v>0</v>
      </c>
      <c r="P46" s="81">
        <v>4412333.9604378147</v>
      </c>
      <c r="Q46" s="79">
        <v>7795.6430396427822</v>
      </c>
      <c r="R46" s="81">
        <v>5785.9271552216414</v>
      </c>
      <c r="S46" s="81">
        <v>4389306.1618189998</v>
      </c>
      <c r="T46" s="79">
        <v>7754.9578830724377</v>
      </c>
      <c r="U46" s="82">
        <f t="shared" si="11"/>
        <v>86680.262344527058</v>
      </c>
      <c r="V46" s="82">
        <f t="shared" si="12"/>
        <v>153.14533983131969</v>
      </c>
      <c r="W46" s="83">
        <f t="shared" si="7"/>
        <v>1.9935908253878077E-2</v>
      </c>
      <c r="X46" s="81">
        <f t="shared" si="13"/>
        <v>64387.469077669084</v>
      </c>
      <c r="Y46" s="81">
        <f t="shared" si="14"/>
        <v>113.75877928916816</v>
      </c>
      <c r="Z46" s="83">
        <f t="shared" si="8"/>
        <v>1.4808707790129032E-2</v>
      </c>
      <c r="AA46" s="84">
        <f t="shared" si="15"/>
        <v>41359.670458854176</v>
      </c>
      <c r="AB46" s="85">
        <f t="shared" si="16"/>
        <v>73.073622718823572</v>
      </c>
      <c r="AC46" s="86">
        <f t="shared" si="9"/>
        <v>9.5124607768380821E-3</v>
      </c>
      <c r="AE46" s="76">
        <v>566</v>
      </c>
      <c r="AF46" s="91">
        <v>4167023.5206897501</v>
      </c>
    </row>
    <row r="47" spans="1:32" s="76" customFormat="1" x14ac:dyDescent="0.4">
      <c r="A47" s="76">
        <v>144819</v>
      </c>
      <c r="B47" s="76">
        <v>2134003</v>
      </c>
      <c r="C47" s="76" t="s">
        <v>55</v>
      </c>
      <c r="D47" s="77">
        <v>60</v>
      </c>
      <c r="E47" s="78">
        <v>21941.752238338333</v>
      </c>
      <c r="F47" s="78">
        <v>677517.6691081482</v>
      </c>
      <c r="G47" s="78">
        <f t="shared" si="10"/>
        <v>677517.6691081482</v>
      </c>
      <c r="H47" s="78">
        <v>31499</v>
      </c>
      <c r="I47" s="78">
        <v>677517.6691081482</v>
      </c>
      <c r="J47" s="79">
        <v>11291.96115180247</v>
      </c>
      <c r="K47" s="80">
        <v>60</v>
      </c>
      <c r="L47" s="78">
        <v>14715.066043103734</v>
      </c>
      <c r="M47" s="78">
        <v>682393.43595099996</v>
      </c>
      <c r="N47" s="79">
        <v>11373.223932516667</v>
      </c>
      <c r="O47" s="81">
        <v>14671.742412687945</v>
      </c>
      <c r="P47" s="81">
        <v>682384.68254350009</v>
      </c>
      <c r="Q47" s="81">
        <v>11373.078042391668</v>
      </c>
      <c r="R47" s="81">
        <v>13023.297589163805</v>
      </c>
      <c r="S47" s="81">
        <v>682349.93129600002</v>
      </c>
      <c r="T47" s="81">
        <v>11372.498854933334</v>
      </c>
      <c r="U47" s="82">
        <f t="shared" si="11"/>
        <v>4875.7668428517645</v>
      </c>
      <c r="V47" s="82">
        <f t="shared" si="12"/>
        <v>81.262780714196197</v>
      </c>
      <c r="W47" s="83">
        <f t="shared" si="7"/>
        <v>7.1965161429221429E-3</v>
      </c>
      <c r="X47" s="81">
        <f t="shared" si="13"/>
        <v>4867.0134353518952</v>
      </c>
      <c r="Y47" s="81">
        <f t="shared" si="14"/>
        <v>81.116890589197283</v>
      </c>
      <c r="Z47" s="83">
        <f t="shared" si="8"/>
        <v>7.1835963211978517E-3</v>
      </c>
      <c r="AA47" s="84">
        <f t="shared" si="15"/>
        <v>4832.2621878518257</v>
      </c>
      <c r="AB47" s="85">
        <f t="shared" si="16"/>
        <v>80.53770313086352</v>
      </c>
      <c r="AC47" s="86">
        <f t="shared" si="9"/>
        <v>7.1323043046431093E-3</v>
      </c>
      <c r="AE47" s="76">
        <v>60</v>
      </c>
      <c r="AF47" s="91">
        <v>653473.06896488904</v>
      </c>
    </row>
    <row r="48" spans="1:32" s="76" customFormat="1" x14ac:dyDescent="0.4">
      <c r="A48" s="76">
        <v>145126</v>
      </c>
      <c r="B48" s="76">
        <v>2134004</v>
      </c>
      <c r="C48" s="76" t="s">
        <v>56</v>
      </c>
      <c r="D48" s="77">
        <v>1007</v>
      </c>
      <c r="E48" s="78">
        <v>0</v>
      </c>
      <c r="F48" s="78">
        <v>7930622.5576689066</v>
      </c>
      <c r="G48" s="78">
        <f t="shared" si="10"/>
        <v>7930622.5576689066</v>
      </c>
      <c r="H48" s="78">
        <v>303020.38</v>
      </c>
      <c r="I48" s="78">
        <v>7930622.5576689066</v>
      </c>
      <c r="J48" s="79">
        <v>7875.4940989760744</v>
      </c>
      <c r="K48" s="80">
        <v>1007</v>
      </c>
      <c r="L48" s="78">
        <v>0</v>
      </c>
      <c r="M48" s="78">
        <v>8090292.3718720395</v>
      </c>
      <c r="N48" s="79">
        <v>8034.0539939146374</v>
      </c>
      <c r="O48" s="81">
        <v>0</v>
      </c>
      <c r="P48" s="81">
        <v>8054592.7072629863</v>
      </c>
      <c r="Q48" s="79">
        <v>7998.6024898341475</v>
      </c>
      <c r="R48" s="81">
        <v>0</v>
      </c>
      <c r="S48" s="81">
        <v>8012905.4762191027</v>
      </c>
      <c r="T48" s="79">
        <v>7957.2050409325748</v>
      </c>
      <c r="U48" s="82">
        <f t="shared" si="11"/>
        <v>159669.81420313288</v>
      </c>
      <c r="V48" s="82">
        <f t="shared" si="12"/>
        <v>158.55989493856305</v>
      </c>
      <c r="W48" s="83">
        <f t="shared" si="7"/>
        <v>2.0133326613650575E-2</v>
      </c>
      <c r="X48" s="81">
        <f t="shared" si="13"/>
        <v>123970.1495940797</v>
      </c>
      <c r="Y48" s="81">
        <f t="shared" si="14"/>
        <v>123.10839085807311</v>
      </c>
      <c r="Z48" s="83">
        <f t="shared" si="8"/>
        <v>1.5631830753841711E-2</v>
      </c>
      <c r="AA48" s="84">
        <f t="shared" si="15"/>
        <v>82282.918550196104</v>
      </c>
      <c r="AB48" s="85">
        <f t="shared" si="16"/>
        <v>81.710941956500392</v>
      </c>
      <c r="AC48" s="86">
        <f t="shared" si="9"/>
        <v>1.037534165216681E-2</v>
      </c>
      <c r="AE48" s="76">
        <v>1007</v>
      </c>
      <c r="AF48" s="91">
        <v>7741638.7623173399</v>
      </c>
    </row>
    <row r="49" spans="1:32" s="76" customFormat="1" x14ac:dyDescent="0.4">
      <c r="A49" s="76">
        <v>138313</v>
      </c>
      <c r="B49" s="76">
        <v>2134628</v>
      </c>
      <c r="C49" s="76" t="s">
        <v>57</v>
      </c>
      <c r="D49" s="77">
        <v>830</v>
      </c>
      <c r="E49" s="78">
        <v>0</v>
      </c>
      <c r="F49" s="78">
        <v>5955782.2448240537</v>
      </c>
      <c r="G49" s="78">
        <f t="shared" si="10"/>
        <v>5955782.2448240537</v>
      </c>
      <c r="H49" s="78">
        <v>261126.71</v>
      </c>
      <c r="I49" s="78">
        <v>5955782.2448240537</v>
      </c>
      <c r="J49" s="79">
        <v>7175.641258824161</v>
      </c>
      <c r="K49" s="80">
        <v>830</v>
      </c>
      <c r="L49" s="78">
        <v>0</v>
      </c>
      <c r="M49" s="78">
        <v>6073068.225506383</v>
      </c>
      <c r="N49" s="79">
        <v>7316.9496692847988</v>
      </c>
      <c r="O49" s="81">
        <v>0</v>
      </c>
      <c r="P49" s="81">
        <v>6044756.7297020406</v>
      </c>
      <c r="Q49" s="79">
        <v>7282.8394333759525</v>
      </c>
      <c r="R49" s="81">
        <v>16226.104549583457</v>
      </c>
      <c r="S49" s="81">
        <v>6013180.0727530001</v>
      </c>
      <c r="T49" s="79">
        <v>7244.7952683771082</v>
      </c>
      <c r="U49" s="82">
        <f t="shared" si="11"/>
        <v>117285.98068232927</v>
      </c>
      <c r="V49" s="82">
        <f t="shared" si="12"/>
        <v>141.30841046063779</v>
      </c>
      <c r="W49" s="83">
        <f t="shared" si="7"/>
        <v>1.9692791955961485E-2</v>
      </c>
      <c r="X49" s="81">
        <f t="shared" si="13"/>
        <v>88974.484877986833</v>
      </c>
      <c r="Y49" s="81">
        <f t="shared" si="14"/>
        <v>107.19817455179145</v>
      </c>
      <c r="Z49" s="83">
        <f t="shared" si="8"/>
        <v>1.4939176957873381E-2</v>
      </c>
      <c r="AA49" s="84">
        <f t="shared" si="15"/>
        <v>57397.827928946353</v>
      </c>
      <c r="AB49" s="85">
        <f t="shared" si="16"/>
        <v>69.154009552947173</v>
      </c>
      <c r="AC49" s="86">
        <f t="shared" si="9"/>
        <v>9.6373281576619847E-3</v>
      </c>
      <c r="AE49" s="76">
        <v>830</v>
      </c>
      <c r="AF49" s="91">
        <v>5694470.4256051602</v>
      </c>
    </row>
    <row r="50" spans="1:32" s="76" customFormat="1" x14ac:dyDescent="0.4">
      <c r="A50" s="76">
        <v>137353</v>
      </c>
      <c r="B50" s="76">
        <v>2134673</v>
      </c>
      <c r="C50" s="76" t="s">
        <v>58</v>
      </c>
      <c r="D50" s="77">
        <v>815</v>
      </c>
      <c r="E50" s="78">
        <v>0</v>
      </c>
      <c r="F50" s="78">
        <v>5896456.1749727894</v>
      </c>
      <c r="G50" s="78">
        <f t="shared" si="10"/>
        <v>5896456.1749727894</v>
      </c>
      <c r="H50" s="78">
        <v>282381.99859999999</v>
      </c>
      <c r="I50" s="78">
        <v>5896456.1749727894</v>
      </c>
      <c r="J50" s="79">
        <v>7234.9155521138518</v>
      </c>
      <c r="K50" s="80">
        <v>815</v>
      </c>
      <c r="L50" s="78">
        <v>0</v>
      </c>
      <c r="M50" s="78">
        <v>6013762.365496845</v>
      </c>
      <c r="N50" s="79">
        <v>7378.8495282169879</v>
      </c>
      <c r="O50" s="81">
        <v>0</v>
      </c>
      <c r="P50" s="81">
        <v>5966174.7126444252</v>
      </c>
      <c r="Q50" s="79">
        <v>7320.4597701158591</v>
      </c>
      <c r="R50" s="81">
        <v>52204.421741766782</v>
      </c>
      <c r="S50" s="81">
        <v>5953880.8942550002</v>
      </c>
      <c r="T50" s="79">
        <v>7305.3753303742333</v>
      </c>
      <c r="U50" s="82">
        <f t="shared" si="11"/>
        <v>117306.19052405562</v>
      </c>
      <c r="V50" s="82">
        <f t="shared" si="12"/>
        <v>143.93397610313605</v>
      </c>
      <c r="W50" s="83">
        <f t="shared" si="7"/>
        <v>1.9894354684082294E-2</v>
      </c>
      <c r="X50" s="81">
        <f t="shared" si="13"/>
        <v>69718.537671635859</v>
      </c>
      <c r="Y50" s="81">
        <f t="shared" si="14"/>
        <v>85.544218002007256</v>
      </c>
      <c r="Z50" s="83">
        <f t="shared" si="8"/>
        <v>1.1823803247712199E-2</v>
      </c>
      <c r="AA50" s="84">
        <f t="shared" si="15"/>
        <v>57424.719282210805</v>
      </c>
      <c r="AB50" s="85">
        <f t="shared" si="16"/>
        <v>70.459778260381427</v>
      </c>
      <c r="AC50" s="86">
        <f t="shared" si="9"/>
        <v>9.7388528937003196E-3</v>
      </c>
      <c r="AE50" s="76">
        <v>815</v>
      </c>
      <c r="AF50" s="91">
        <v>5961064.6389524601</v>
      </c>
    </row>
    <row r="51" spans="1:32" s="76" customFormat="1" x14ac:dyDescent="0.4">
      <c r="A51" s="76">
        <v>138312</v>
      </c>
      <c r="B51" s="76">
        <v>2134687</v>
      </c>
      <c r="C51" s="76" t="s">
        <v>59</v>
      </c>
      <c r="D51" s="77">
        <v>659</v>
      </c>
      <c r="E51" s="78">
        <v>0</v>
      </c>
      <c r="F51" s="78">
        <v>5004451.6375067392</v>
      </c>
      <c r="G51" s="78">
        <f t="shared" si="10"/>
        <v>5004451.6375067392</v>
      </c>
      <c r="H51" s="78">
        <v>210413.32</v>
      </c>
      <c r="I51" s="78">
        <v>5004451.6375067392</v>
      </c>
      <c r="J51" s="79">
        <v>7594.0085546384507</v>
      </c>
      <c r="K51" s="80">
        <v>659</v>
      </c>
      <c r="L51" s="78">
        <v>0</v>
      </c>
      <c r="M51" s="78">
        <v>5105027.5478482507</v>
      </c>
      <c r="N51" s="79">
        <v>7746.6275384647206</v>
      </c>
      <c r="O51" s="81">
        <v>0</v>
      </c>
      <c r="P51" s="81">
        <v>5088537.2732746871</v>
      </c>
      <c r="Q51" s="79">
        <v>7721.6043600526364</v>
      </c>
      <c r="R51" s="81">
        <v>0</v>
      </c>
      <c r="S51" s="81">
        <v>5063550.3272258267</v>
      </c>
      <c r="T51" s="79">
        <v>7683.6879017083866</v>
      </c>
      <c r="U51" s="82">
        <f t="shared" si="11"/>
        <v>100575.91034151148</v>
      </c>
      <c r="V51" s="82">
        <f t="shared" si="12"/>
        <v>152.61898382626987</v>
      </c>
      <c r="W51" s="83">
        <f t="shared" si="7"/>
        <v>2.0097288899292798E-2</v>
      </c>
      <c r="X51" s="81">
        <f t="shared" si="13"/>
        <v>84085.635767947882</v>
      </c>
      <c r="Y51" s="81">
        <f t="shared" si="14"/>
        <v>127.59580541418563</v>
      </c>
      <c r="Z51" s="83">
        <f t="shared" si="8"/>
        <v>1.6802167721584882E-2</v>
      </c>
      <c r="AA51" s="84">
        <f t="shared" si="15"/>
        <v>59098.689719087444</v>
      </c>
      <c r="AB51" s="85">
        <f t="shared" si="16"/>
        <v>89.679347069935829</v>
      </c>
      <c r="AC51" s="86">
        <f t="shared" si="9"/>
        <v>1.1809223867039144E-2</v>
      </c>
      <c r="AE51" s="76">
        <v>659</v>
      </c>
      <c r="AF51" s="91">
        <v>4868261.3278722204</v>
      </c>
    </row>
    <row r="52" spans="1:32" s="76" customFormat="1" x14ac:dyDescent="0.4">
      <c r="A52" s="76">
        <v>139369</v>
      </c>
      <c r="B52" s="76">
        <v>2134809</v>
      </c>
      <c r="C52" s="76" t="s">
        <v>60</v>
      </c>
      <c r="D52" s="77">
        <v>858</v>
      </c>
      <c r="E52" s="78">
        <v>121664.74075700059</v>
      </c>
      <c r="F52" s="78">
        <v>6423145.1126800552</v>
      </c>
      <c r="G52" s="78">
        <f t="shared" si="10"/>
        <v>6423145.1126800552</v>
      </c>
      <c r="H52" s="78">
        <v>279545.3529</v>
      </c>
      <c r="I52" s="78">
        <v>6423145.1126800552</v>
      </c>
      <c r="J52" s="79">
        <v>7486.1831150117196</v>
      </c>
      <c r="K52" s="80">
        <v>858</v>
      </c>
      <c r="L52" s="78">
        <v>57141.23412634337</v>
      </c>
      <c r="M52" s="78">
        <v>6485605.7939870004</v>
      </c>
      <c r="N52" s="79">
        <v>7558.9811118729604</v>
      </c>
      <c r="O52" s="81">
        <v>79386.926840878674</v>
      </c>
      <c r="P52" s="81">
        <v>6485597.0405795006</v>
      </c>
      <c r="Q52" s="79">
        <v>7558.9709097663181</v>
      </c>
      <c r="R52" s="81">
        <v>115272.70059074195</v>
      </c>
      <c r="S52" s="81">
        <v>6485562.2893320005</v>
      </c>
      <c r="T52" s="79">
        <v>7558.9304071468541</v>
      </c>
      <c r="U52" s="82">
        <f t="shared" si="11"/>
        <v>62460.68130694516</v>
      </c>
      <c r="V52" s="82">
        <f t="shared" si="12"/>
        <v>72.79799686124079</v>
      </c>
      <c r="W52" s="83">
        <f t="shared" si="7"/>
        <v>9.7243142123069511E-3</v>
      </c>
      <c r="X52" s="81">
        <f t="shared" si="13"/>
        <v>62451.927899445407</v>
      </c>
      <c r="Y52" s="81">
        <f t="shared" si="14"/>
        <v>72.787794754598508</v>
      </c>
      <c r="Z52" s="83">
        <f t="shared" si="8"/>
        <v>9.7229514208168766E-3</v>
      </c>
      <c r="AA52" s="84">
        <f t="shared" si="15"/>
        <v>62417.176651945338</v>
      </c>
      <c r="AB52" s="85">
        <f t="shared" si="16"/>
        <v>72.747292135134558</v>
      </c>
      <c r="AC52" s="86">
        <f t="shared" si="9"/>
        <v>9.7175411043923781E-3</v>
      </c>
      <c r="AE52" s="76">
        <v>858</v>
      </c>
      <c r="AF52" s="91">
        <v>6875304.6196306301</v>
      </c>
    </row>
    <row r="53" spans="1:32" s="76" customFormat="1" x14ac:dyDescent="0.4">
      <c r="A53" s="76">
        <v>130912</v>
      </c>
      <c r="B53" s="76">
        <v>2136905</v>
      </c>
      <c r="C53" s="76" t="s">
        <v>61</v>
      </c>
      <c r="D53" s="77">
        <v>905</v>
      </c>
      <c r="E53" s="78">
        <v>0</v>
      </c>
      <c r="F53" s="78">
        <v>7055909.3607332939</v>
      </c>
      <c r="G53" s="78">
        <f t="shared" si="10"/>
        <v>7055909.3607332939</v>
      </c>
      <c r="H53" s="78">
        <v>286640.90000000002</v>
      </c>
      <c r="I53" s="78">
        <v>7055909.3607332939</v>
      </c>
      <c r="J53" s="79">
        <v>7796.5849289870648</v>
      </c>
      <c r="K53" s="80">
        <v>905</v>
      </c>
      <c r="L53" s="78">
        <v>0</v>
      </c>
      <c r="M53" s="78">
        <v>7196541.5643413262</v>
      </c>
      <c r="N53" s="79">
        <v>7951.9796291064376</v>
      </c>
      <c r="O53" s="81">
        <v>0</v>
      </c>
      <c r="P53" s="81">
        <v>7199428.0090531725</v>
      </c>
      <c r="Q53" s="79">
        <v>7955.1690707769858</v>
      </c>
      <c r="R53" s="81">
        <v>0</v>
      </c>
      <c r="S53" s="81">
        <v>7193613.3415936101</v>
      </c>
      <c r="T53" s="79">
        <v>7948.7440238603431</v>
      </c>
      <c r="U53" s="82">
        <f t="shared" si="11"/>
        <v>140632.20360803232</v>
      </c>
      <c r="V53" s="82">
        <f t="shared" si="12"/>
        <v>155.39470011937283</v>
      </c>
      <c r="W53" s="83">
        <f t="shared" si="7"/>
        <v>1.9931123887540564E-2</v>
      </c>
      <c r="X53" s="81">
        <f t="shared" si="13"/>
        <v>143518.64831987862</v>
      </c>
      <c r="Y53" s="81">
        <f t="shared" si="14"/>
        <v>158.58414178992098</v>
      </c>
      <c r="Z53" s="83">
        <f t="shared" si="8"/>
        <v>2.0340205773981646E-2</v>
      </c>
      <c r="AA53" s="84">
        <f t="shared" si="15"/>
        <v>137703.98086031619</v>
      </c>
      <c r="AB53" s="85">
        <f t="shared" si="16"/>
        <v>152.15909487327826</v>
      </c>
      <c r="AC53" s="86">
        <f t="shared" si="9"/>
        <v>1.9516121001589195E-2</v>
      </c>
      <c r="AE53" s="76">
        <v>905</v>
      </c>
      <c r="AF53" s="91">
        <v>7063421.3267464302</v>
      </c>
    </row>
    <row r="54" spans="1:32" s="76" customFormat="1" x14ac:dyDescent="0.4">
      <c r="A54" s="76">
        <v>131262</v>
      </c>
      <c r="B54" s="76">
        <v>2136906</v>
      </c>
      <c r="C54" s="76" t="s">
        <v>62</v>
      </c>
      <c r="D54" s="77">
        <v>1015</v>
      </c>
      <c r="E54" s="78">
        <v>0</v>
      </c>
      <c r="F54" s="78">
        <v>7869627.7529495172</v>
      </c>
      <c r="G54" s="78">
        <f t="shared" si="10"/>
        <v>7869627.7529495172</v>
      </c>
      <c r="H54" s="78">
        <v>320974.81</v>
      </c>
      <c r="I54" s="78">
        <v>7869627.7529495172</v>
      </c>
      <c r="J54" s="79">
        <v>7753.3278354182439</v>
      </c>
      <c r="K54" s="80">
        <v>1015</v>
      </c>
      <c r="L54" s="78">
        <v>0</v>
      </c>
      <c r="M54" s="78">
        <v>8027589.2347147707</v>
      </c>
      <c r="N54" s="79">
        <v>7908.9549110490352</v>
      </c>
      <c r="O54" s="81">
        <v>0</v>
      </c>
      <c r="P54" s="81">
        <v>8005542.0126492465</v>
      </c>
      <c r="Q54" s="79">
        <v>7887.2335099992579</v>
      </c>
      <c r="R54" s="81">
        <v>0</v>
      </c>
      <c r="S54" s="81">
        <v>7974624.4635905847</v>
      </c>
      <c r="T54" s="79">
        <v>7856.7728705325953</v>
      </c>
      <c r="U54" s="82">
        <f t="shared" si="11"/>
        <v>157961.48176525347</v>
      </c>
      <c r="V54" s="82">
        <f t="shared" si="12"/>
        <v>155.6270756307913</v>
      </c>
      <c r="W54" s="83">
        <f t="shared" si="7"/>
        <v>2.007229397934986E-2</v>
      </c>
      <c r="X54" s="81">
        <f t="shared" si="13"/>
        <v>135914.25969972927</v>
      </c>
      <c r="Y54" s="81">
        <f t="shared" si="14"/>
        <v>133.90567458101395</v>
      </c>
      <c r="Z54" s="83">
        <f t="shared" si="8"/>
        <v>1.727073553749589E-2</v>
      </c>
      <c r="AA54" s="84">
        <f t="shared" si="15"/>
        <v>104996.71064106748</v>
      </c>
      <c r="AB54" s="85">
        <f t="shared" si="16"/>
        <v>103.44503511435141</v>
      </c>
      <c r="AC54" s="86">
        <f t="shared" si="9"/>
        <v>1.3342017429187062E-2</v>
      </c>
      <c r="AE54" s="76">
        <v>1036</v>
      </c>
      <c r="AF54" s="91">
        <v>8709978.5603084993</v>
      </c>
    </row>
    <row r="55" spans="1:32" s="76" customFormat="1" x14ac:dyDescent="0.4">
      <c r="A55" s="76">
        <v>135676</v>
      </c>
      <c r="B55" s="76">
        <v>2136908</v>
      </c>
      <c r="C55" s="76" t="s">
        <v>63</v>
      </c>
      <c r="D55" s="77">
        <v>1055</v>
      </c>
      <c r="E55" s="78">
        <v>0</v>
      </c>
      <c r="F55" s="78">
        <v>8120170.1891129008</v>
      </c>
      <c r="G55" s="78">
        <f t="shared" si="10"/>
        <v>8120170.1891129008</v>
      </c>
      <c r="H55" s="78">
        <v>329417.41710000002</v>
      </c>
      <c r="I55" s="78">
        <v>8120170.1891129008</v>
      </c>
      <c r="J55" s="79">
        <v>7696.8437811496688</v>
      </c>
      <c r="K55" s="80">
        <v>1055</v>
      </c>
      <c r="L55" s="78">
        <v>0</v>
      </c>
      <c r="M55" s="78">
        <v>8283553.8004504079</v>
      </c>
      <c r="N55" s="79">
        <v>7851.7097634601023</v>
      </c>
      <c r="O55" s="81">
        <v>0</v>
      </c>
      <c r="P55" s="81">
        <v>8268531.2624234026</v>
      </c>
      <c r="Q55" s="79">
        <v>7837.4703909226564</v>
      </c>
      <c r="R55" s="81">
        <v>0</v>
      </c>
      <c r="S55" s="81">
        <v>8243220.8834708408</v>
      </c>
      <c r="T55" s="79">
        <v>7813.4795103989009</v>
      </c>
      <c r="U55" s="82">
        <f t="shared" si="11"/>
        <v>163383.61133750714</v>
      </c>
      <c r="V55" s="82">
        <f t="shared" si="12"/>
        <v>154.86598231043354</v>
      </c>
      <c r="W55" s="83">
        <f t="shared" si="7"/>
        <v>2.0120712686116305E-2</v>
      </c>
      <c r="X55" s="81">
        <f t="shared" si="13"/>
        <v>148361.07331050187</v>
      </c>
      <c r="Y55" s="81">
        <f t="shared" si="14"/>
        <v>140.62660977298765</v>
      </c>
      <c r="Z55" s="83">
        <f t="shared" si="8"/>
        <v>1.8270685201822092E-2</v>
      </c>
      <c r="AA55" s="84">
        <f t="shared" si="15"/>
        <v>123050.69435794</v>
      </c>
      <c r="AB55" s="85">
        <f t="shared" si="16"/>
        <v>116.6357292492321</v>
      </c>
      <c r="AC55" s="86">
        <f t="shared" si="9"/>
        <v>1.5153708788384731E-2</v>
      </c>
      <c r="AE55" s="76">
        <v>1055</v>
      </c>
      <c r="AF55" s="91">
        <v>7969984.9669498298</v>
      </c>
    </row>
    <row r="56" spans="1:32" s="21" customFormat="1" x14ac:dyDescent="0.4">
      <c r="A56" s="21">
        <v>135242</v>
      </c>
      <c r="B56" s="21">
        <v>2136907</v>
      </c>
      <c r="C56" s="21" t="s">
        <v>64</v>
      </c>
      <c r="D56" s="22">
        <v>976.5</v>
      </c>
      <c r="E56" s="46">
        <v>0</v>
      </c>
      <c r="F56" s="46">
        <v>6444254.6051789159</v>
      </c>
      <c r="G56" s="46">
        <f t="shared" si="10"/>
        <v>6444254.6051789159</v>
      </c>
      <c r="H56" s="46">
        <v>276286.00569999998</v>
      </c>
      <c r="I56" s="46">
        <v>6444254.6051789159</v>
      </c>
      <c r="J56" s="24">
        <v>6599.3390734039076</v>
      </c>
      <c r="K56" s="68">
        <v>976.5</v>
      </c>
      <c r="L56" s="46">
        <v>0</v>
      </c>
      <c r="M56" s="46">
        <v>6571322.9783988111</v>
      </c>
      <c r="N56" s="24">
        <v>6729.4654156669849</v>
      </c>
      <c r="O56" s="23">
        <v>0</v>
      </c>
      <c r="P56" s="23">
        <v>6601014.0750911823</v>
      </c>
      <c r="Q56" s="24">
        <v>6759.8710446402274</v>
      </c>
      <c r="R56" s="23">
        <v>0</v>
      </c>
      <c r="S56" s="23">
        <v>6626155.1379883885</v>
      </c>
      <c r="T56" s="24">
        <v>6785.6171407971206</v>
      </c>
      <c r="U56" s="59">
        <f t="shared" si="11"/>
        <v>127068.37321989518</v>
      </c>
      <c r="V56" s="59">
        <f t="shared" si="12"/>
        <v>130.12634226307728</v>
      </c>
      <c r="W56" s="16">
        <f t="shared" si="7"/>
        <v>1.971808704109497E-2</v>
      </c>
      <c r="X56" s="23">
        <f t="shared" si="13"/>
        <v>156759.46991226636</v>
      </c>
      <c r="Y56" s="23">
        <f t="shared" si="14"/>
        <v>160.53197123631981</v>
      </c>
      <c r="Z56" s="16">
        <f t="shared" si="8"/>
        <v>2.4325461906220584E-2</v>
      </c>
      <c r="AA56" s="52">
        <f t="shared" si="15"/>
        <v>181900.53280947264</v>
      </c>
      <c r="AB56" s="25">
        <f t="shared" si="16"/>
        <v>186.27806739321295</v>
      </c>
      <c r="AC56" s="54">
        <f t="shared" si="9"/>
        <v>2.8226776245508418E-2</v>
      </c>
      <c r="AE56" s="21">
        <v>989</v>
      </c>
      <c r="AF56" s="90">
        <v>6654119.3576402003</v>
      </c>
    </row>
    <row r="57" spans="1:32" s="21" customFormat="1" x14ac:dyDescent="0.4">
      <c r="D57" s="26"/>
      <c r="E57" s="46"/>
      <c r="F57" s="46"/>
      <c r="G57" s="46"/>
      <c r="H57" s="46"/>
      <c r="I57" s="46"/>
      <c r="J57" s="24"/>
      <c r="K57" s="27"/>
      <c r="L57" s="23"/>
      <c r="M57" s="23"/>
      <c r="N57" s="23"/>
      <c r="O57" s="23" t="s">
        <v>65</v>
      </c>
      <c r="P57" s="23" t="s">
        <v>65</v>
      </c>
      <c r="Q57" s="23" t="s">
        <v>65</v>
      </c>
      <c r="R57" s="23" t="s">
        <v>65</v>
      </c>
      <c r="S57" s="23" t="s">
        <v>65</v>
      </c>
      <c r="T57" s="23"/>
      <c r="U57" s="46"/>
      <c r="V57" s="46"/>
      <c r="W57" s="46"/>
      <c r="X57" s="23"/>
      <c r="Y57" s="23"/>
      <c r="Z57" s="24"/>
      <c r="AA57" s="28"/>
      <c r="AB57" s="28"/>
      <c r="AC57" s="28"/>
    </row>
    <row r="58" spans="1:32" s="21" customFormat="1" x14ac:dyDescent="0.4">
      <c r="C58" s="29" t="s">
        <v>66</v>
      </c>
      <c r="D58" s="26"/>
      <c r="E58" s="46"/>
      <c r="F58" s="46"/>
      <c r="G58" s="46"/>
      <c r="H58" s="46"/>
      <c r="I58" s="46"/>
      <c r="J58" s="24"/>
      <c r="K58" s="27"/>
      <c r="L58" s="23"/>
      <c r="M58" s="23"/>
      <c r="N58" s="23"/>
      <c r="O58" s="23"/>
      <c r="P58" s="23"/>
      <c r="Q58" s="23" t="s">
        <v>65</v>
      </c>
      <c r="R58" s="23"/>
      <c r="S58" s="23"/>
      <c r="T58" s="23"/>
      <c r="U58" s="46"/>
      <c r="V58" s="46"/>
      <c r="W58" s="46"/>
      <c r="X58" s="23"/>
      <c r="Y58" s="23"/>
      <c r="Z58" s="24"/>
      <c r="AA58" s="28"/>
      <c r="AB58" s="28"/>
      <c r="AC58" s="28"/>
    </row>
    <row r="59" spans="1:32" s="21" customFormat="1" x14ac:dyDescent="0.4">
      <c r="D59" s="26"/>
      <c r="E59" s="46"/>
      <c r="F59" s="46"/>
      <c r="G59" s="46"/>
      <c r="H59" s="46"/>
      <c r="I59" s="46"/>
      <c r="J59" s="24"/>
      <c r="K59" s="27"/>
      <c r="L59" s="23"/>
      <c r="M59" s="23"/>
      <c r="N59" s="23"/>
      <c r="O59" s="23"/>
      <c r="P59" s="23"/>
      <c r="Q59" s="24" t="s">
        <v>65</v>
      </c>
      <c r="R59" s="23"/>
      <c r="S59" s="23"/>
      <c r="T59" s="23"/>
      <c r="U59" s="46"/>
      <c r="V59" s="46"/>
      <c r="W59" s="46"/>
      <c r="X59" s="23"/>
      <c r="Y59" s="23"/>
      <c r="Z59" s="24"/>
      <c r="AA59" s="28"/>
      <c r="AB59" s="28"/>
      <c r="AC59" s="28"/>
    </row>
    <row r="60" spans="1:32" s="21" customFormat="1" x14ac:dyDescent="0.4">
      <c r="C60" s="29" t="s">
        <v>67</v>
      </c>
      <c r="D60" s="26"/>
      <c r="E60" s="46"/>
      <c r="F60" s="46"/>
      <c r="G60" s="46"/>
      <c r="H60" s="46"/>
      <c r="I60" s="46"/>
      <c r="J60" s="24">
        <v>7386.3562121599516</v>
      </c>
      <c r="K60" s="27"/>
      <c r="L60" s="23"/>
      <c r="M60" s="23"/>
      <c r="N60" s="47">
        <v>7448.4453993846164</v>
      </c>
      <c r="O60" s="23"/>
      <c r="P60" s="23"/>
      <c r="Q60" s="24">
        <v>7448.3705839358981</v>
      </c>
      <c r="R60" s="23"/>
      <c r="S60" s="23"/>
      <c r="T60" s="24">
        <v>7448.0735647264964</v>
      </c>
      <c r="U60" s="46"/>
      <c r="V60" s="46"/>
      <c r="W60" s="46"/>
      <c r="X60" s="23"/>
      <c r="Y60" s="23"/>
      <c r="Z60" s="24"/>
      <c r="AA60" s="28"/>
      <c r="AB60" s="28"/>
      <c r="AC60" s="28"/>
    </row>
    <row r="61" spans="1:32" s="21" customFormat="1" x14ac:dyDescent="0.4">
      <c r="C61" s="29" t="s">
        <v>68</v>
      </c>
      <c r="D61" s="26"/>
      <c r="E61" s="46"/>
      <c r="F61" s="46"/>
      <c r="G61" s="46"/>
      <c r="H61" s="46"/>
      <c r="I61" s="46"/>
      <c r="J61" s="24">
        <v>5199.3690154386022</v>
      </c>
      <c r="K61" s="27"/>
      <c r="L61" s="23"/>
      <c r="M61" s="23"/>
      <c r="N61" s="23">
        <v>5304.3793666423935</v>
      </c>
      <c r="O61" s="23"/>
      <c r="P61" s="23"/>
      <c r="Q61" s="24">
        <v>5306.4072241479216</v>
      </c>
      <c r="R61" s="23"/>
      <c r="S61" s="23"/>
      <c r="T61" s="24">
        <v>5300.4785055986113</v>
      </c>
      <c r="U61" s="46"/>
      <c r="V61" s="46"/>
      <c r="W61" s="46"/>
      <c r="X61" s="23"/>
      <c r="Y61" s="23"/>
      <c r="Z61" s="24"/>
      <c r="AA61" s="28"/>
      <c r="AB61" s="28"/>
      <c r="AC61" s="28"/>
    </row>
    <row r="62" spans="1:32" s="21" customFormat="1" x14ac:dyDescent="0.4">
      <c r="C62" s="29" t="s">
        <v>69</v>
      </c>
      <c r="D62" s="26"/>
      <c r="E62" s="46"/>
      <c r="F62" s="46"/>
      <c r="G62" s="46"/>
      <c r="H62" s="46"/>
      <c r="I62" s="46"/>
      <c r="J62" s="24">
        <f>+J60-J61</f>
        <v>2186.9871967213494</v>
      </c>
      <c r="K62" s="27"/>
      <c r="L62" s="23"/>
      <c r="M62" s="23"/>
      <c r="N62" s="23">
        <f>+N60-N61</f>
        <v>2144.0660327422229</v>
      </c>
      <c r="O62" s="23"/>
      <c r="P62" s="23"/>
      <c r="Q62" s="24">
        <f>+Q60-Q61</f>
        <v>2141.9633597879765</v>
      </c>
      <c r="R62" s="23"/>
      <c r="S62" s="23"/>
      <c r="T62" s="24">
        <f>+T60-T61</f>
        <v>2147.5950591278852</v>
      </c>
      <c r="U62" s="46"/>
      <c r="V62" s="46"/>
      <c r="W62" s="46"/>
      <c r="X62" s="23"/>
      <c r="Y62" s="23"/>
      <c r="Z62" s="24"/>
      <c r="AA62" s="28"/>
      <c r="AB62" s="28"/>
      <c r="AC62" s="28"/>
    </row>
    <row r="63" spans="1:32" s="21" customFormat="1" x14ac:dyDescent="0.4">
      <c r="C63" s="29"/>
      <c r="D63" s="26"/>
      <c r="E63" s="96"/>
      <c r="F63" s="96"/>
      <c r="G63" s="96"/>
      <c r="H63" s="96"/>
      <c r="I63" s="96"/>
      <c r="J63" s="97"/>
      <c r="K63" s="30"/>
      <c r="L63" s="48"/>
      <c r="M63" s="48"/>
      <c r="N63" s="48"/>
      <c r="O63" s="23"/>
      <c r="P63" s="23"/>
      <c r="Q63" s="24" t="s">
        <v>65</v>
      </c>
      <c r="R63" s="23"/>
      <c r="S63" s="23"/>
      <c r="T63" s="24"/>
      <c r="U63" s="46"/>
      <c r="V63" s="46"/>
      <c r="W63" s="46"/>
      <c r="X63" s="23"/>
      <c r="Y63" s="23"/>
      <c r="Z63" s="24"/>
      <c r="AA63" s="28"/>
      <c r="AB63" s="28"/>
      <c r="AC63" s="28"/>
    </row>
    <row r="64" spans="1:32" s="21" customFormat="1" x14ac:dyDescent="0.4">
      <c r="C64" s="29" t="s">
        <v>70</v>
      </c>
      <c r="D64" s="26"/>
      <c r="E64" s="46"/>
      <c r="F64" s="46"/>
      <c r="G64" s="46"/>
      <c r="H64" s="46"/>
      <c r="I64" s="46"/>
      <c r="J64" s="24">
        <v>7875.4940989760744</v>
      </c>
      <c r="K64" s="27"/>
      <c r="L64" s="23"/>
      <c r="M64" s="23"/>
      <c r="N64" s="46">
        <v>8034.0539939146374</v>
      </c>
      <c r="O64" s="23"/>
      <c r="P64" s="23"/>
      <c r="Q64" s="24">
        <v>7998.6024898341475</v>
      </c>
      <c r="R64" s="23"/>
      <c r="S64" s="23"/>
      <c r="T64" s="24">
        <v>7957.2050409325748</v>
      </c>
      <c r="U64" s="46"/>
      <c r="V64" s="46"/>
      <c r="W64" s="46"/>
      <c r="X64" s="23"/>
      <c r="Y64" s="23"/>
      <c r="Z64" s="24"/>
      <c r="AA64" s="28"/>
      <c r="AB64" s="28"/>
      <c r="AC64" s="28"/>
    </row>
    <row r="65" spans="3:34" s="21" customFormat="1" x14ac:dyDescent="0.4">
      <c r="C65" s="29" t="s">
        <v>71</v>
      </c>
      <c r="D65" s="31"/>
      <c r="E65" s="73"/>
      <c r="F65" s="74"/>
      <c r="G65" s="74"/>
      <c r="H65" s="74"/>
      <c r="I65" s="74"/>
      <c r="J65" s="33">
        <v>7175.641258824161</v>
      </c>
      <c r="K65" s="34"/>
      <c r="L65" s="32"/>
      <c r="M65" s="32"/>
      <c r="N65" s="61">
        <v>7316.9496692847988</v>
      </c>
      <c r="O65" s="23"/>
      <c r="P65" s="23"/>
      <c r="Q65" s="24">
        <v>7282.8394333759525</v>
      </c>
      <c r="R65" s="23"/>
      <c r="S65" s="23"/>
      <c r="T65" s="24">
        <v>7244.7952683771082</v>
      </c>
      <c r="U65" s="46"/>
      <c r="V65" s="46"/>
      <c r="W65" s="46"/>
      <c r="X65" s="23"/>
      <c r="Y65" s="23"/>
      <c r="Z65" s="24"/>
      <c r="AA65" s="28"/>
      <c r="AB65" s="28"/>
      <c r="AC65" s="28"/>
    </row>
    <row r="66" spans="3:34" s="21" customFormat="1" x14ac:dyDescent="0.4">
      <c r="C66" s="29" t="s">
        <v>69</v>
      </c>
      <c r="D66" s="35"/>
      <c r="E66" s="75"/>
      <c r="F66" s="75"/>
      <c r="G66" s="75"/>
      <c r="H66" s="75"/>
      <c r="I66" s="75"/>
      <c r="J66" s="24">
        <f>+J64-J65</f>
        <v>699.85284015191337</v>
      </c>
      <c r="K66" s="37"/>
      <c r="L66" s="36"/>
      <c r="M66" s="36"/>
      <c r="N66" s="23">
        <f>+N64-N65</f>
        <v>717.10432462983863</v>
      </c>
      <c r="O66" s="36"/>
      <c r="P66" s="36"/>
      <c r="Q66" s="24">
        <f>+Q64-Q65</f>
        <v>715.76305645819502</v>
      </c>
      <c r="R66" s="36"/>
      <c r="S66" s="36"/>
      <c r="T66" s="24">
        <f>+T64-T65</f>
        <v>712.40977255546659</v>
      </c>
      <c r="U66" s="46"/>
      <c r="V66" s="46"/>
      <c r="W66" s="46"/>
      <c r="X66" s="23"/>
      <c r="Y66" s="23"/>
      <c r="Z66" s="24"/>
      <c r="AA66" s="28"/>
      <c r="AB66" s="28"/>
      <c r="AC66" s="28"/>
    </row>
    <row r="67" spans="3:34" s="21" customFormat="1" x14ac:dyDescent="0.4">
      <c r="D67" s="26"/>
      <c r="E67" s="23"/>
      <c r="F67" s="23"/>
      <c r="G67" s="23"/>
      <c r="H67" s="23"/>
      <c r="I67" s="23"/>
      <c r="J67" s="24"/>
      <c r="K67" s="27"/>
      <c r="L67" s="23"/>
      <c r="M67" s="23"/>
      <c r="N67" s="23"/>
      <c r="O67" s="23"/>
      <c r="P67" s="23"/>
      <c r="Q67" s="24" t="s">
        <v>65</v>
      </c>
      <c r="R67" s="23"/>
      <c r="S67" s="23"/>
      <c r="T67" s="24"/>
      <c r="U67" s="46"/>
      <c r="V67" s="46"/>
      <c r="W67" s="46"/>
      <c r="X67" s="23"/>
      <c r="Y67" s="23"/>
      <c r="Z67" s="24"/>
      <c r="AA67" s="28"/>
      <c r="AB67" s="28"/>
      <c r="AC67" s="28"/>
    </row>
    <row r="68" spans="3:34" s="21" customFormat="1" x14ac:dyDescent="0.4">
      <c r="C68" s="29" t="s">
        <v>82</v>
      </c>
      <c r="D68" s="29" t="s">
        <v>72</v>
      </c>
      <c r="E68" s="29"/>
      <c r="F68" s="38"/>
      <c r="G68" s="38"/>
      <c r="H68" s="38"/>
      <c r="I68" s="38"/>
      <c r="J68" s="38"/>
      <c r="K68" s="38"/>
      <c r="L68" s="40"/>
      <c r="M68" s="40"/>
      <c r="N68" s="40"/>
      <c r="O68" s="38"/>
      <c r="P68" s="38"/>
      <c r="Q68" s="24" t="s">
        <v>65</v>
      </c>
      <c r="R68" s="23"/>
      <c r="S68" s="23"/>
      <c r="T68" s="24"/>
      <c r="U68" s="57"/>
      <c r="V68" s="62">
        <f>MIN(V$6:V$38, V$40:V$45)</f>
        <v>49.528044438729012</v>
      </c>
      <c r="W68" s="57">
        <f>MIN(W$6:W$38, W$40:W$45)</f>
        <v>8.3824701144624165E-3</v>
      </c>
      <c r="X68" s="23"/>
      <c r="Y68" s="20">
        <f>MIN(Y$6:Y$38, Y$40:Y$45)</f>
        <v>49.476249128078962</v>
      </c>
      <c r="Z68" s="16">
        <f>MIN(Z$6:Z$38, Z$40:Z$45)</f>
        <v>8.3737039164727013E-3</v>
      </c>
      <c r="AA68" s="39"/>
      <c r="AB68" s="64">
        <f>MIN(AB$6:AB$38, AB$40:AB$45)</f>
        <v>46.184897518479374</v>
      </c>
      <c r="AC68" s="87">
        <f>MIN(AC$6:AC$38, AC$40:AC$45)</f>
        <v>8.3389018904068586E-3</v>
      </c>
      <c r="AD68" s="23"/>
      <c r="AE68" s="23"/>
      <c r="AF68" s="23"/>
      <c r="AG68" s="23"/>
      <c r="AH68" s="23"/>
    </row>
    <row r="69" spans="3:34" s="21" customFormat="1" x14ac:dyDescent="0.4">
      <c r="C69" s="29"/>
      <c r="D69" s="29" t="s">
        <v>73</v>
      </c>
      <c r="E69" s="29"/>
      <c r="F69" s="38"/>
      <c r="G69" s="38"/>
      <c r="H69" s="38"/>
      <c r="I69" s="38"/>
      <c r="J69" s="38"/>
      <c r="K69" s="38"/>
      <c r="L69" s="40"/>
      <c r="M69" s="40"/>
      <c r="N69" s="40"/>
      <c r="O69" s="38"/>
      <c r="P69" s="38"/>
      <c r="Q69" s="24" t="s">
        <v>65</v>
      </c>
      <c r="R69" s="23"/>
      <c r="S69" s="23"/>
      <c r="T69" s="24"/>
      <c r="U69" s="57"/>
      <c r="V69" s="62">
        <f>MAX(V$6:V$38, V$40:V$45)</f>
        <v>132.29270493382683</v>
      </c>
      <c r="W69" s="57">
        <f>MAX(W$6:W$38, W$40:W$45)</f>
        <v>2.0222969895474393E-2</v>
      </c>
      <c r="X69" s="23"/>
      <c r="Y69" s="20">
        <f>MAX(Y$6:Y$38, Y$40:Y$45)</f>
        <v>191.89125619869174</v>
      </c>
      <c r="Z69" s="16">
        <f>MAX(Z$6:Z$38, Z$40:Z$45)</f>
        <v>3.3396763200620322E-2</v>
      </c>
      <c r="AA69" s="39"/>
      <c r="AB69" s="64">
        <f>MAX(AB$6:AB$38, AB$40:AB$45)</f>
        <v>270.81558513875552</v>
      </c>
      <c r="AC69" s="87">
        <f>MAX(AC$6:AC$38, AC$40:AC$45)</f>
        <v>4.7132757099424903E-2</v>
      </c>
      <c r="AD69" s="23"/>
      <c r="AE69" s="23"/>
      <c r="AF69" s="23"/>
      <c r="AG69" s="23"/>
      <c r="AH69" s="23"/>
    </row>
    <row r="70" spans="3:34" s="21" customFormat="1" x14ac:dyDescent="0.4">
      <c r="C70" s="29"/>
      <c r="D70" s="29" t="s">
        <v>74</v>
      </c>
      <c r="E70" s="29"/>
      <c r="F70" s="38"/>
      <c r="G70" s="38"/>
      <c r="H70" s="38"/>
      <c r="I70" s="38"/>
      <c r="J70" s="38"/>
      <c r="K70" s="38"/>
      <c r="L70" s="40"/>
      <c r="M70" s="40"/>
      <c r="N70" s="40"/>
      <c r="O70" s="38"/>
      <c r="P70" s="38"/>
      <c r="Q70" s="24" t="s">
        <v>65</v>
      </c>
      <c r="R70" s="23"/>
      <c r="S70" s="23"/>
      <c r="T70" s="24"/>
      <c r="U70" s="57"/>
      <c r="V70" s="62">
        <f>V69-V68</f>
        <v>82.764660495097814</v>
      </c>
      <c r="W70" s="57">
        <f>W69-W68</f>
        <v>1.1840499781011976E-2</v>
      </c>
      <c r="X70" s="23"/>
      <c r="Y70" s="20">
        <f>Y69-Y68</f>
        <v>142.41500707061277</v>
      </c>
      <c r="Z70" s="16">
        <f>Z69-Z68</f>
        <v>2.5023059284147622E-2</v>
      </c>
      <c r="AA70" s="39"/>
      <c r="AB70" s="64">
        <f>AB69-AB68</f>
        <v>224.63068762027615</v>
      </c>
      <c r="AC70" s="87">
        <f>AC69-AC68</f>
        <v>3.8793855209018041E-2</v>
      </c>
      <c r="AD70" s="23"/>
      <c r="AE70" s="23"/>
      <c r="AF70" s="23"/>
      <c r="AG70" s="23"/>
      <c r="AH70" s="23"/>
    </row>
    <row r="71" spans="3:34" s="21" customFormat="1" x14ac:dyDescent="0.4">
      <c r="C71" s="29"/>
      <c r="D71" s="29"/>
      <c r="E71" s="29"/>
      <c r="F71" s="38"/>
      <c r="G71" s="38"/>
      <c r="H71" s="38"/>
      <c r="I71" s="38"/>
      <c r="J71" s="38"/>
      <c r="K71" s="38"/>
      <c r="L71" s="40"/>
      <c r="M71" s="40"/>
      <c r="N71" s="40"/>
      <c r="O71" s="38"/>
      <c r="P71" s="38"/>
      <c r="Q71" s="24"/>
      <c r="R71" s="23"/>
      <c r="S71" s="23"/>
      <c r="T71" s="24"/>
      <c r="U71" s="46"/>
      <c r="V71" s="63"/>
      <c r="W71" s="46"/>
      <c r="X71" s="23"/>
      <c r="Y71" s="23"/>
      <c r="Z71" s="24"/>
      <c r="AA71" s="39"/>
      <c r="AB71" s="64"/>
      <c r="AC71" s="87"/>
      <c r="AD71" s="23"/>
      <c r="AE71" s="23"/>
      <c r="AF71" s="23"/>
      <c r="AG71" s="23"/>
      <c r="AH71" s="23"/>
    </row>
    <row r="72" spans="3:34" s="21" customFormat="1" x14ac:dyDescent="0.4">
      <c r="C72" s="29" t="s">
        <v>83</v>
      </c>
      <c r="D72" s="29" t="s">
        <v>72</v>
      </c>
      <c r="E72" s="29"/>
      <c r="F72" s="38"/>
      <c r="G72" s="38"/>
      <c r="H72" s="38"/>
      <c r="I72" s="38"/>
      <c r="J72" s="38"/>
      <c r="K72" s="38"/>
      <c r="L72" s="40"/>
      <c r="M72" s="40"/>
      <c r="N72" s="40"/>
      <c r="O72" s="38"/>
      <c r="P72" s="38"/>
      <c r="Q72" s="24"/>
      <c r="R72" s="23"/>
      <c r="S72" s="23"/>
      <c r="T72" s="24"/>
      <c r="U72" s="57"/>
      <c r="V72" s="62">
        <f>MIN(V$39, V$46, V$48:V$55)</f>
        <v>72.79799686124079</v>
      </c>
      <c r="W72" s="57">
        <f>MIN(W$39, W$46, W$48:W$56)</f>
        <v>9.7243142123069511E-3</v>
      </c>
      <c r="X72" s="23"/>
      <c r="Y72" s="62">
        <f>MIN(Y$39, Y$46, Y$48:Y$55)</f>
        <v>72.787794754598508</v>
      </c>
      <c r="Z72" s="16">
        <f>MIN(Z$39, Z$46, Z$48:Z$56)</f>
        <v>9.7229514208168766E-3</v>
      </c>
      <c r="AA72" s="39"/>
      <c r="AB72" s="62">
        <f>MIN(AB$39, AB$46, AB$48:AB$55)</f>
        <v>69.154009552947173</v>
      </c>
      <c r="AC72" s="87">
        <f>MIN(AC$39, AC$46, AC$48:AC$56)</f>
        <v>9.5124607768380821E-3</v>
      </c>
      <c r="AD72" s="23"/>
      <c r="AE72" s="23"/>
      <c r="AF72" s="23"/>
      <c r="AG72" s="23"/>
      <c r="AH72" s="23"/>
    </row>
    <row r="73" spans="3:34" s="21" customFormat="1" x14ac:dyDescent="0.4">
      <c r="C73" s="29"/>
      <c r="D73" s="29" t="s">
        <v>73</v>
      </c>
      <c r="E73" s="29"/>
      <c r="F73" s="38"/>
      <c r="G73" s="38"/>
      <c r="H73" s="38"/>
      <c r="I73" s="38"/>
      <c r="J73" s="38"/>
      <c r="K73" s="38"/>
      <c r="L73" s="40"/>
      <c r="M73" s="40"/>
      <c r="N73" s="40"/>
      <c r="O73" s="38"/>
      <c r="P73" s="38"/>
      <c r="Q73" s="24"/>
      <c r="R73" s="23"/>
      <c r="S73" s="23"/>
      <c r="T73" s="24"/>
      <c r="U73" s="57"/>
      <c r="V73" s="62">
        <f>MAX(V$39, V$46, V$48:V$55)</f>
        <v>158.55989493856305</v>
      </c>
      <c r="W73" s="57">
        <f>MAX(W$39, W$46, W$48:W$56)</f>
        <v>2.0133326613650575E-2</v>
      </c>
      <c r="X73" s="23"/>
      <c r="Y73" s="62">
        <f>MAX(Y$39, Y$46, Y$48:Y$55)</f>
        <v>158.58414178992098</v>
      </c>
      <c r="Z73" s="16">
        <f>MAX(Z$39, Z$46, Z$48:Z$56)</f>
        <v>2.4325461906220584E-2</v>
      </c>
      <c r="AA73" s="39"/>
      <c r="AB73" s="62">
        <f>MAX(AB$39, AB$46, AB$48:AB$55)</f>
        <v>152.15909487327826</v>
      </c>
      <c r="AC73" s="87">
        <f>MAX(AC$39, AC$46, AC$48:AC$56)</f>
        <v>2.8226776245508418E-2</v>
      </c>
      <c r="AD73" s="23"/>
      <c r="AE73" s="23"/>
      <c r="AF73" s="23"/>
      <c r="AG73" s="23"/>
      <c r="AH73" s="23"/>
    </row>
    <row r="74" spans="3:34" s="21" customFormat="1" x14ac:dyDescent="0.4">
      <c r="C74" s="29"/>
      <c r="D74" s="29" t="s">
        <v>74</v>
      </c>
      <c r="E74" s="29"/>
      <c r="F74" s="38"/>
      <c r="G74" s="38"/>
      <c r="H74" s="38"/>
      <c r="I74" s="38"/>
      <c r="J74" s="38"/>
      <c r="K74" s="38"/>
      <c r="L74" s="40"/>
      <c r="M74" s="40"/>
      <c r="N74" s="40"/>
      <c r="O74" s="38"/>
      <c r="P74" s="38"/>
      <c r="Q74" s="24"/>
      <c r="R74" s="23"/>
      <c r="S74" s="23"/>
      <c r="T74" s="24"/>
      <c r="U74" s="57"/>
      <c r="V74" s="62">
        <f>V73-V72</f>
        <v>85.761898077322257</v>
      </c>
      <c r="W74" s="57">
        <f>W73-W72</f>
        <v>1.0409012401343624E-2</v>
      </c>
      <c r="X74" s="23"/>
      <c r="Y74" s="20">
        <f>Y73-Y72</f>
        <v>85.796347035322469</v>
      </c>
      <c r="Z74" s="16">
        <f>Z73-Z72</f>
        <v>1.4602510485403708E-2</v>
      </c>
      <c r="AA74" s="39"/>
      <c r="AB74" s="64">
        <f>AB73-AB72</f>
        <v>83.005085320331091</v>
      </c>
      <c r="AC74" s="87">
        <f>AC73-AC72</f>
        <v>1.8714315468670334E-2</v>
      </c>
      <c r="AD74" s="23"/>
      <c r="AE74" s="23"/>
      <c r="AF74" s="23"/>
      <c r="AG74" s="23"/>
      <c r="AH74" s="23"/>
    </row>
    <row r="75" spans="3:34" s="21" customFormat="1" x14ac:dyDescent="0.4">
      <c r="D75" s="26"/>
      <c r="E75" s="23"/>
      <c r="F75" s="23"/>
      <c r="G75" s="23"/>
      <c r="H75" s="23"/>
      <c r="I75" s="23"/>
      <c r="J75" s="24"/>
      <c r="K75" s="27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8"/>
      <c r="AB75" s="28"/>
      <c r="AC75" s="28"/>
    </row>
    <row r="76" spans="3:34" s="21" customFormat="1" x14ac:dyDescent="0.4">
      <c r="D76" s="26"/>
      <c r="E76" s="23"/>
      <c r="F76" s="23"/>
      <c r="G76" s="23"/>
      <c r="H76" s="23"/>
      <c r="I76" s="23"/>
      <c r="J76" s="24"/>
      <c r="K76" s="27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8"/>
      <c r="AB76" s="28"/>
      <c r="AC76" s="28"/>
    </row>
    <row r="77" spans="3:34" s="21" customFormat="1" x14ac:dyDescent="0.4">
      <c r="D77" s="26"/>
      <c r="E77" s="23"/>
      <c r="F77" s="23"/>
      <c r="G77" s="23"/>
      <c r="H77" s="23"/>
      <c r="I77" s="23"/>
      <c r="J77" s="24"/>
      <c r="K77" s="27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8"/>
      <c r="AB77" s="28"/>
      <c r="AC77" s="28"/>
    </row>
    <row r="78" spans="3:34" s="21" customFormat="1" x14ac:dyDescent="0.4">
      <c r="D78" s="26"/>
      <c r="E78" s="23"/>
      <c r="F78" s="23"/>
      <c r="G78" s="23"/>
      <c r="H78" s="23"/>
      <c r="I78" s="23"/>
      <c r="J78" s="24"/>
      <c r="K78" s="27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8"/>
      <c r="AB78" s="28"/>
      <c r="AC78" s="28"/>
    </row>
    <row r="79" spans="3:34" s="21" customFormat="1" x14ac:dyDescent="0.4">
      <c r="D79" s="26"/>
      <c r="E79" s="23"/>
      <c r="F79" s="23"/>
      <c r="G79" s="23"/>
      <c r="H79" s="23"/>
      <c r="I79" s="23"/>
      <c r="J79" s="24"/>
      <c r="K79" s="27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8"/>
      <c r="AB79" s="28"/>
      <c r="AC79" s="28"/>
    </row>
    <row r="80" spans="3:34" x14ac:dyDescent="0.4">
      <c r="J80" s="6"/>
    </row>
    <row r="81" spans="10:10" x14ac:dyDescent="0.4">
      <c r="J81" s="6"/>
    </row>
    <row r="82" spans="10:10" x14ac:dyDescent="0.4">
      <c r="J82" s="6"/>
    </row>
    <row r="83" spans="10:10" x14ac:dyDescent="0.4">
      <c r="J83" s="6"/>
    </row>
    <row r="84" spans="10:10" x14ac:dyDescent="0.4">
      <c r="J84" s="6"/>
    </row>
    <row r="85" spans="10:10" x14ac:dyDescent="0.4">
      <c r="J85" s="6"/>
    </row>
    <row r="86" spans="10:10" x14ac:dyDescent="0.4">
      <c r="J86" s="6"/>
    </row>
    <row r="87" spans="10:10" x14ac:dyDescent="0.4">
      <c r="J87" s="6"/>
    </row>
    <row r="88" spans="10:10" x14ac:dyDescent="0.4">
      <c r="J88" s="6"/>
    </row>
    <row r="89" spans="10:10" x14ac:dyDescent="0.4">
      <c r="J89" s="6"/>
    </row>
    <row r="90" spans="10:10" x14ac:dyDescent="0.4">
      <c r="J90" s="6"/>
    </row>
    <row r="91" spans="10:10" x14ac:dyDescent="0.4">
      <c r="J91" s="6"/>
    </row>
    <row r="92" spans="10:10" x14ac:dyDescent="0.4">
      <c r="J92" s="6"/>
    </row>
    <row r="93" spans="10:10" x14ac:dyDescent="0.4">
      <c r="J93" s="6"/>
    </row>
    <row r="94" spans="10:10" x14ac:dyDescent="0.4">
      <c r="J94" s="6"/>
    </row>
    <row r="95" spans="10:10" x14ac:dyDescent="0.4">
      <c r="J95" s="6"/>
    </row>
    <row r="96" spans="10:10" x14ac:dyDescent="0.4">
      <c r="J96" s="6"/>
    </row>
    <row r="97" spans="10:16" x14ac:dyDescent="0.4">
      <c r="J97" s="6"/>
    </row>
    <row r="98" spans="10:16" x14ac:dyDescent="0.4">
      <c r="J98" s="6"/>
    </row>
    <row r="99" spans="10:16" x14ac:dyDescent="0.4">
      <c r="J99" s="6"/>
    </row>
    <row r="100" spans="10:16" x14ac:dyDescent="0.4">
      <c r="O100" s="5" t="s">
        <v>65</v>
      </c>
      <c r="P100" s="5" t="s">
        <v>65</v>
      </c>
    </row>
  </sheetData>
  <autoFilter ref="A4:AC70" xr:uid="{2F4E3BCC-E11D-4E77-B187-FE31DE466E1D}"/>
  <mergeCells count="5">
    <mergeCell ref="R3:T3"/>
    <mergeCell ref="E63:J63"/>
    <mergeCell ref="O3:Q3"/>
    <mergeCell ref="E3:J3"/>
    <mergeCell ref="L3:N3"/>
  </mergeCells>
  <phoneticPr fontId="2" type="noConversion"/>
  <pageMargins left="0" right="0" top="0" bottom="0" header="0.31496062992125984" footer="0.31496062992125984"/>
  <pageSetup paperSize="8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56"/>
  <sheetViews>
    <sheetView workbookViewId="0"/>
  </sheetViews>
  <sheetFormatPr defaultColWidth="9.1328125" defaultRowHeight="15" x14ac:dyDescent="0.4"/>
  <cols>
    <col min="1" max="2" width="9.1328125" style="1"/>
    <col min="3" max="3" width="59.86328125" style="1" customWidth="1"/>
    <col min="4" max="12" width="15.86328125" style="1" customWidth="1"/>
    <col min="13" max="16384" width="9.1328125" style="1"/>
  </cols>
  <sheetData>
    <row r="4" spans="1:12" x14ac:dyDescent="0.4">
      <c r="A4" s="1" t="s">
        <v>2</v>
      </c>
      <c r="B4" s="1" t="s">
        <v>3</v>
      </c>
      <c r="C4" s="1" t="s">
        <v>4</v>
      </c>
      <c r="D4" s="1" t="s">
        <v>75</v>
      </c>
      <c r="E4" s="1" t="s">
        <v>76</v>
      </c>
      <c r="F4" s="1" t="s">
        <v>77</v>
      </c>
      <c r="G4" s="1" t="s">
        <v>75</v>
      </c>
      <c r="H4" s="1" t="s">
        <v>76</v>
      </c>
      <c r="I4" s="1" t="s">
        <v>77</v>
      </c>
      <c r="J4" s="1" t="s">
        <v>75</v>
      </c>
      <c r="K4" s="1" t="s">
        <v>76</v>
      </c>
      <c r="L4" s="1" t="s">
        <v>77</v>
      </c>
    </row>
    <row r="5" spans="1:12" x14ac:dyDescent="0.4">
      <c r="A5" s="1" t="s">
        <v>13</v>
      </c>
      <c r="D5" s="1">
        <v>18400.25</v>
      </c>
      <c r="E5" s="1">
        <v>9432.25</v>
      </c>
      <c r="F5" s="1">
        <v>8968</v>
      </c>
      <c r="G5" s="1">
        <v>18123.5</v>
      </c>
      <c r="H5" s="1">
        <v>9040.5</v>
      </c>
      <c r="I5" s="1">
        <v>9083</v>
      </c>
      <c r="J5" s="1">
        <f>G5-D5</f>
        <v>-276.75</v>
      </c>
      <c r="K5" s="1">
        <f>H5-E5</f>
        <v>-391.75</v>
      </c>
      <c r="L5" s="1">
        <f>I5-F5</f>
        <v>115</v>
      </c>
    </row>
    <row r="6" spans="1:12" x14ac:dyDescent="0.4">
      <c r="A6" s="1">
        <v>101107</v>
      </c>
      <c r="B6" s="1">
        <v>2132032</v>
      </c>
      <c r="C6" s="1" t="s">
        <v>14</v>
      </c>
      <c r="D6" s="1">
        <v>227</v>
      </c>
      <c r="E6" s="1">
        <v>227</v>
      </c>
      <c r="F6" s="1">
        <v>0</v>
      </c>
      <c r="G6" s="1">
        <v>224</v>
      </c>
      <c r="H6" s="1">
        <v>224</v>
      </c>
      <c r="I6" s="1">
        <v>0</v>
      </c>
      <c r="J6" s="1">
        <f t="shared" ref="J6:J56" si="0">G6-D6</f>
        <v>-3</v>
      </c>
      <c r="K6" s="1">
        <f t="shared" ref="K6:K56" si="1">H6-E6</f>
        <v>-3</v>
      </c>
      <c r="L6" s="1">
        <f t="shared" ref="L6:L56" si="2">I6-F6</f>
        <v>0</v>
      </c>
    </row>
    <row r="7" spans="1:12" x14ac:dyDescent="0.4">
      <c r="A7" s="1">
        <v>101110</v>
      </c>
      <c r="B7" s="1">
        <v>2132189</v>
      </c>
      <c r="C7" s="1" t="s">
        <v>15</v>
      </c>
      <c r="D7" s="1">
        <v>308</v>
      </c>
      <c r="E7" s="1">
        <v>308</v>
      </c>
      <c r="F7" s="1">
        <v>0</v>
      </c>
      <c r="G7" s="1">
        <v>302</v>
      </c>
      <c r="H7" s="1">
        <v>302</v>
      </c>
      <c r="I7" s="1">
        <v>0</v>
      </c>
      <c r="J7" s="1">
        <f t="shared" si="0"/>
        <v>-6</v>
      </c>
      <c r="K7" s="1">
        <f t="shared" si="1"/>
        <v>-6</v>
      </c>
      <c r="L7" s="1">
        <f t="shared" si="2"/>
        <v>0</v>
      </c>
    </row>
    <row r="8" spans="1:12" x14ac:dyDescent="0.4">
      <c r="A8" s="1">
        <v>101111</v>
      </c>
      <c r="B8" s="1">
        <v>2132208</v>
      </c>
      <c r="C8" s="1" t="s">
        <v>16</v>
      </c>
      <c r="D8" s="1">
        <v>374</v>
      </c>
      <c r="E8" s="1">
        <v>374</v>
      </c>
      <c r="F8" s="1">
        <v>0</v>
      </c>
      <c r="G8" s="1">
        <v>332</v>
      </c>
      <c r="H8" s="1">
        <v>332</v>
      </c>
      <c r="I8" s="1">
        <v>0</v>
      </c>
      <c r="J8" s="1">
        <f t="shared" si="0"/>
        <v>-42</v>
      </c>
      <c r="K8" s="1">
        <f t="shared" si="1"/>
        <v>-42</v>
      </c>
      <c r="L8" s="1">
        <f t="shared" si="2"/>
        <v>0</v>
      </c>
    </row>
    <row r="9" spans="1:12" x14ac:dyDescent="0.4">
      <c r="A9" s="1">
        <v>101115</v>
      </c>
      <c r="B9" s="1">
        <v>2132778</v>
      </c>
      <c r="C9" s="1" t="s">
        <v>17</v>
      </c>
      <c r="D9" s="1">
        <v>314</v>
      </c>
      <c r="E9" s="1">
        <v>314</v>
      </c>
      <c r="F9" s="1">
        <v>0</v>
      </c>
      <c r="G9" s="1">
        <v>291</v>
      </c>
      <c r="H9" s="1">
        <v>291</v>
      </c>
      <c r="I9" s="1">
        <v>0</v>
      </c>
      <c r="J9" s="1">
        <f t="shared" si="0"/>
        <v>-23</v>
      </c>
      <c r="K9" s="1">
        <f t="shared" si="1"/>
        <v>-23</v>
      </c>
      <c r="L9" s="1">
        <f t="shared" si="2"/>
        <v>0</v>
      </c>
    </row>
    <row r="10" spans="1:12" x14ac:dyDescent="0.4">
      <c r="A10" s="1">
        <v>101116</v>
      </c>
      <c r="B10" s="1">
        <v>2132799</v>
      </c>
      <c r="C10" s="1" t="s">
        <v>18</v>
      </c>
      <c r="D10" s="1">
        <v>359</v>
      </c>
      <c r="E10" s="1">
        <v>359</v>
      </c>
      <c r="F10" s="1">
        <v>0</v>
      </c>
      <c r="G10" s="1">
        <v>330</v>
      </c>
      <c r="H10" s="1">
        <v>330</v>
      </c>
      <c r="I10" s="1">
        <v>0</v>
      </c>
      <c r="J10" s="1">
        <f t="shared" si="0"/>
        <v>-29</v>
      </c>
      <c r="K10" s="1">
        <f t="shared" si="1"/>
        <v>-29</v>
      </c>
      <c r="L10" s="1">
        <f t="shared" si="2"/>
        <v>0</v>
      </c>
    </row>
    <row r="11" spans="1:12" x14ac:dyDescent="0.4">
      <c r="A11" s="1">
        <v>101117</v>
      </c>
      <c r="B11" s="1">
        <v>2132816</v>
      </c>
      <c r="C11" s="1" t="s">
        <v>19</v>
      </c>
      <c r="D11" s="1">
        <v>165</v>
      </c>
      <c r="E11" s="1">
        <v>165</v>
      </c>
      <c r="F11" s="1">
        <v>0</v>
      </c>
      <c r="G11" s="1">
        <v>169</v>
      </c>
      <c r="H11" s="1">
        <v>169</v>
      </c>
      <c r="I11" s="1">
        <v>0</v>
      </c>
      <c r="J11" s="1">
        <f t="shared" si="0"/>
        <v>4</v>
      </c>
      <c r="K11" s="1">
        <f t="shared" si="1"/>
        <v>4</v>
      </c>
      <c r="L11" s="1">
        <f t="shared" si="2"/>
        <v>0</v>
      </c>
    </row>
    <row r="12" spans="1:12" x14ac:dyDescent="0.4">
      <c r="A12" s="1">
        <v>101120</v>
      </c>
      <c r="B12" s="1">
        <v>2132844</v>
      </c>
      <c r="C12" s="1" t="s">
        <v>20</v>
      </c>
      <c r="D12" s="1">
        <v>279</v>
      </c>
      <c r="E12" s="1">
        <v>279</v>
      </c>
      <c r="F12" s="1">
        <v>0</v>
      </c>
      <c r="G12" s="1">
        <v>278</v>
      </c>
      <c r="H12" s="1">
        <v>278</v>
      </c>
      <c r="I12" s="1">
        <v>0</v>
      </c>
      <c r="J12" s="1">
        <f t="shared" si="0"/>
        <v>-1</v>
      </c>
      <c r="K12" s="1">
        <f t="shared" si="1"/>
        <v>-1</v>
      </c>
      <c r="L12" s="1">
        <f t="shared" si="2"/>
        <v>0</v>
      </c>
    </row>
    <row r="13" spans="1:12" x14ac:dyDescent="0.4">
      <c r="A13" s="1">
        <v>101121</v>
      </c>
      <c r="B13" s="1">
        <v>2133306</v>
      </c>
      <c r="C13" s="1" t="s">
        <v>21</v>
      </c>
      <c r="D13" s="1">
        <v>190</v>
      </c>
      <c r="E13" s="1">
        <v>190</v>
      </c>
      <c r="F13" s="1">
        <v>0</v>
      </c>
      <c r="G13" s="1">
        <v>175</v>
      </c>
      <c r="H13" s="1">
        <v>175</v>
      </c>
      <c r="I13" s="1">
        <v>0</v>
      </c>
      <c r="J13" s="1">
        <f t="shared" si="0"/>
        <v>-15</v>
      </c>
      <c r="K13" s="1">
        <f t="shared" si="1"/>
        <v>-15</v>
      </c>
      <c r="L13" s="1">
        <f t="shared" si="2"/>
        <v>0</v>
      </c>
    </row>
    <row r="14" spans="1:12" x14ac:dyDescent="0.4">
      <c r="A14" s="1">
        <v>101122</v>
      </c>
      <c r="B14" s="1">
        <v>2133316</v>
      </c>
      <c r="C14" s="1" t="s">
        <v>22</v>
      </c>
      <c r="D14" s="1">
        <v>148</v>
      </c>
      <c r="E14" s="1">
        <v>148</v>
      </c>
      <c r="F14" s="1">
        <v>0</v>
      </c>
      <c r="G14" s="1">
        <v>128</v>
      </c>
      <c r="H14" s="1">
        <v>128</v>
      </c>
      <c r="I14" s="1">
        <v>0</v>
      </c>
      <c r="J14" s="1">
        <f t="shared" si="0"/>
        <v>-20</v>
      </c>
      <c r="K14" s="1">
        <f t="shared" si="1"/>
        <v>-20</v>
      </c>
      <c r="L14" s="1">
        <f t="shared" si="2"/>
        <v>0</v>
      </c>
    </row>
    <row r="15" spans="1:12" x14ac:dyDescent="0.4">
      <c r="A15" s="1">
        <v>101123</v>
      </c>
      <c r="B15" s="1">
        <v>2133351</v>
      </c>
      <c r="C15" s="1" t="s">
        <v>23</v>
      </c>
      <c r="D15" s="1">
        <v>203</v>
      </c>
      <c r="E15" s="1">
        <v>203</v>
      </c>
      <c r="F15" s="1">
        <v>0</v>
      </c>
      <c r="G15" s="1">
        <v>203</v>
      </c>
      <c r="H15" s="1">
        <v>203</v>
      </c>
      <c r="I15" s="1">
        <v>0</v>
      </c>
      <c r="J15" s="1">
        <f t="shared" si="0"/>
        <v>0</v>
      </c>
      <c r="K15" s="1">
        <f t="shared" si="1"/>
        <v>0</v>
      </c>
      <c r="L15" s="1">
        <f t="shared" si="2"/>
        <v>0</v>
      </c>
    </row>
    <row r="16" spans="1:12" x14ac:dyDescent="0.4">
      <c r="A16" s="1">
        <v>101124</v>
      </c>
      <c r="B16" s="1">
        <v>2133381</v>
      </c>
      <c r="C16" s="1" t="s">
        <v>24</v>
      </c>
      <c r="D16" s="1">
        <v>181</v>
      </c>
      <c r="E16" s="1">
        <v>181</v>
      </c>
      <c r="F16" s="1">
        <v>0</v>
      </c>
      <c r="G16" s="1">
        <v>162</v>
      </c>
      <c r="H16" s="1">
        <v>162</v>
      </c>
      <c r="I16" s="1">
        <v>0</v>
      </c>
      <c r="J16" s="1">
        <f t="shared" si="0"/>
        <v>-19</v>
      </c>
      <c r="K16" s="1">
        <f t="shared" si="1"/>
        <v>-19</v>
      </c>
      <c r="L16" s="1">
        <f t="shared" si="2"/>
        <v>0</v>
      </c>
    </row>
    <row r="17" spans="1:12" x14ac:dyDescent="0.4">
      <c r="A17" s="1">
        <v>101125</v>
      </c>
      <c r="B17" s="1">
        <v>2133414</v>
      </c>
      <c r="C17" s="1" t="s">
        <v>25</v>
      </c>
      <c r="D17" s="1">
        <v>207</v>
      </c>
      <c r="E17" s="1">
        <v>207</v>
      </c>
      <c r="F17" s="1">
        <v>0</v>
      </c>
      <c r="G17" s="1">
        <v>202</v>
      </c>
      <c r="H17" s="1">
        <v>202</v>
      </c>
      <c r="I17" s="1">
        <v>0</v>
      </c>
      <c r="J17" s="1">
        <f t="shared" si="0"/>
        <v>-5</v>
      </c>
      <c r="K17" s="1">
        <f t="shared" si="1"/>
        <v>-5</v>
      </c>
      <c r="L17" s="1">
        <f t="shared" si="2"/>
        <v>0</v>
      </c>
    </row>
    <row r="18" spans="1:12" x14ac:dyDescent="0.4">
      <c r="A18" s="1">
        <v>101126</v>
      </c>
      <c r="B18" s="1">
        <v>2133418</v>
      </c>
      <c r="C18" s="1" t="s">
        <v>26</v>
      </c>
      <c r="D18" s="1">
        <v>112</v>
      </c>
      <c r="E18" s="1">
        <v>112</v>
      </c>
      <c r="F18" s="1">
        <v>0</v>
      </c>
      <c r="G18" s="1">
        <v>117</v>
      </c>
      <c r="H18" s="1">
        <v>117</v>
      </c>
      <c r="I18" s="1">
        <v>0</v>
      </c>
      <c r="J18" s="1">
        <f t="shared" si="0"/>
        <v>5</v>
      </c>
      <c r="K18" s="1">
        <f t="shared" si="1"/>
        <v>5</v>
      </c>
      <c r="L18" s="1">
        <f t="shared" si="2"/>
        <v>0</v>
      </c>
    </row>
    <row r="19" spans="1:12" x14ac:dyDescent="0.4">
      <c r="A19" s="1">
        <v>101127</v>
      </c>
      <c r="B19" s="1">
        <v>2133424</v>
      </c>
      <c r="C19" s="1" t="s">
        <v>27</v>
      </c>
      <c r="D19" s="1">
        <v>200</v>
      </c>
      <c r="E19" s="1">
        <v>200</v>
      </c>
      <c r="F19" s="1">
        <v>0</v>
      </c>
      <c r="G19" s="1">
        <v>197</v>
      </c>
      <c r="H19" s="1">
        <v>197</v>
      </c>
      <c r="I19" s="1">
        <v>0</v>
      </c>
      <c r="J19" s="1">
        <f t="shared" si="0"/>
        <v>-3</v>
      </c>
      <c r="K19" s="1">
        <f t="shared" si="1"/>
        <v>-3</v>
      </c>
      <c r="L19" s="1">
        <f t="shared" si="2"/>
        <v>0</v>
      </c>
    </row>
    <row r="20" spans="1:12" x14ac:dyDescent="0.4">
      <c r="A20" s="1">
        <v>101128</v>
      </c>
      <c r="B20" s="1">
        <v>2133432</v>
      </c>
      <c r="C20" s="1" t="s">
        <v>28</v>
      </c>
      <c r="D20" s="1">
        <v>240</v>
      </c>
      <c r="E20" s="1">
        <v>240</v>
      </c>
      <c r="F20" s="1">
        <v>0</v>
      </c>
      <c r="G20" s="1">
        <v>230</v>
      </c>
      <c r="H20" s="1">
        <v>230</v>
      </c>
      <c r="I20" s="1">
        <v>0</v>
      </c>
      <c r="J20" s="1">
        <f t="shared" si="0"/>
        <v>-10</v>
      </c>
      <c r="K20" s="1">
        <f t="shared" si="1"/>
        <v>-10</v>
      </c>
      <c r="L20" s="1">
        <f t="shared" si="2"/>
        <v>0</v>
      </c>
    </row>
    <row r="21" spans="1:12" x14ac:dyDescent="0.4">
      <c r="A21" s="1">
        <v>101129</v>
      </c>
      <c r="B21" s="1">
        <v>2133440</v>
      </c>
      <c r="C21" s="1" t="s">
        <v>29</v>
      </c>
      <c r="D21" s="1">
        <v>177</v>
      </c>
      <c r="E21" s="1">
        <v>177</v>
      </c>
      <c r="F21" s="1">
        <v>0</v>
      </c>
      <c r="G21" s="1">
        <v>180</v>
      </c>
      <c r="H21" s="1">
        <v>180</v>
      </c>
      <c r="I21" s="1">
        <v>0</v>
      </c>
      <c r="J21" s="1">
        <f t="shared" si="0"/>
        <v>3</v>
      </c>
      <c r="K21" s="1">
        <f t="shared" si="1"/>
        <v>3</v>
      </c>
      <c r="L21" s="1">
        <f t="shared" si="2"/>
        <v>0</v>
      </c>
    </row>
    <row r="22" spans="1:12" x14ac:dyDescent="0.4">
      <c r="A22" s="1">
        <v>101130</v>
      </c>
      <c r="B22" s="1">
        <v>2133446</v>
      </c>
      <c r="C22" s="1" t="s">
        <v>30</v>
      </c>
      <c r="D22" s="1">
        <v>151</v>
      </c>
      <c r="E22" s="1">
        <v>151</v>
      </c>
      <c r="F22" s="1">
        <v>0</v>
      </c>
      <c r="G22" s="1">
        <v>138</v>
      </c>
      <c r="H22" s="1">
        <v>138</v>
      </c>
      <c r="I22" s="1">
        <v>0</v>
      </c>
      <c r="J22" s="1">
        <f t="shared" si="0"/>
        <v>-13</v>
      </c>
      <c r="K22" s="1">
        <f t="shared" si="1"/>
        <v>-13</v>
      </c>
      <c r="L22" s="1">
        <f t="shared" si="2"/>
        <v>0</v>
      </c>
    </row>
    <row r="23" spans="1:12" x14ac:dyDescent="0.4">
      <c r="A23" s="1">
        <v>101131</v>
      </c>
      <c r="B23" s="1">
        <v>2133451</v>
      </c>
      <c r="C23" s="1" t="s">
        <v>31</v>
      </c>
      <c r="D23" s="1">
        <v>172</v>
      </c>
      <c r="E23" s="1">
        <v>172</v>
      </c>
      <c r="F23" s="1">
        <v>0</v>
      </c>
      <c r="G23" s="1">
        <v>146</v>
      </c>
      <c r="H23" s="1">
        <v>146</v>
      </c>
      <c r="I23" s="1">
        <v>0</v>
      </c>
      <c r="J23" s="1">
        <f t="shared" si="0"/>
        <v>-26</v>
      </c>
      <c r="K23" s="1">
        <f t="shared" si="1"/>
        <v>-26</v>
      </c>
      <c r="L23" s="1">
        <f t="shared" si="2"/>
        <v>0</v>
      </c>
    </row>
    <row r="24" spans="1:12" x14ac:dyDescent="0.4">
      <c r="A24" s="1">
        <v>101132</v>
      </c>
      <c r="B24" s="1">
        <v>2133453</v>
      </c>
      <c r="C24" s="1" t="s">
        <v>32</v>
      </c>
      <c r="D24" s="1">
        <v>151</v>
      </c>
      <c r="E24" s="1">
        <v>151</v>
      </c>
      <c r="F24" s="1">
        <v>0</v>
      </c>
      <c r="G24" s="1">
        <v>151</v>
      </c>
      <c r="H24" s="1">
        <v>151</v>
      </c>
      <c r="I24" s="1">
        <v>0</v>
      </c>
      <c r="J24" s="1">
        <f t="shared" si="0"/>
        <v>0</v>
      </c>
      <c r="K24" s="1">
        <f t="shared" si="1"/>
        <v>0</v>
      </c>
      <c r="L24" s="1">
        <f t="shared" si="2"/>
        <v>0</v>
      </c>
    </row>
    <row r="25" spans="1:12" x14ac:dyDescent="0.4">
      <c r="A25" s="1">
        <v>101133</v>
      </c>
      <c r="B25" s="1">
        <v>2133473</v>
      </c>
      <c r="C25" s="1" t="s">
        <v>33</v>
      </c>
      <c r="D25" s="1">
        <v>261</v>
      </c>
      <c r="E25" s="1">
        <v>261</v>
      </c>
      <c r="F25" s="1">
        <v>0</v>
      </c>
      <c r="G25" s="1">
        <v>255.5</v>
      </c>
      <c r="H25" s="1">
        <v>255.5</v>
      </c>
      <c r="I25" s="1">
        <v>0</v>
      </c>
      <c r="J25" s="1">
        <f t="shared" si="0"/>
        <v>-5.5</v>
      </c>
      <c r="K25" s="1">
        <f t="shared" si="1"/>
        <v>-5.5</v>
      </c>
      <c r="L25" s="1">
        <f t="shared" si="2"/>
        <v>0</v>
      </c>
    </row>
    <row r="26" spans="1:12" x14ac:dyDescent="0.4">
      <c r="A26" s="1">
        <v>101134</v>
      </c>
      <c r="B26" s="1">
        <v>2133496</v>
      </c>
      <c r="C26" s="1" t="s">
        <v>34</v>
      </c>
      <c r="D26" s="1">
        <v>175</v>
      </c>
      <c r="E26" s="1">
        <v>175</v>
      </c>
      <c r="F26" s="1">
        <v>0</v>
      </c>
      <c r="G26" s="1">
        <v>177</v>
      </c>
      <c r="H26" s="1">
        <v>177</v>
      </c>
      <c r="I26" s="1">
        <v>0</v>
      </c>
      <c r="J26" s="1">
        <f t="shared" si="0"/>
        <v>2</v>
      </c>
      <c r="K26" s="1">
        <f t="shared" si="1"/>
        <v>2</v>
      </c>
      <c r="L26" s="1">
        <f t="shared" si="2"/>
        <v>0</v>
      </c>
    </row>
    <row r="27" spans="1:12" x14ac:dyDescent="0.4">
      <c r="A27" s="1">
        <v>101135</v>
      </c>
      <c r="B27" s="1">
        <v>2133511</v>
      </c>
      <c r="C27" s="1" t="s">
        <v>35</v>
      </c>
      <c r="D27" s="1">
        <v>149</v>
      </c>
      <c r="E27" s="1">
        <v>149</v>
      </c>
      <c r="F27" s="1">
        <v>0</v>
      </c>
      <c r="G27" s="1">
        <v>155</v>
      </c>
      <c r="H27" s="1">
        <v>155</v>
      </c>
      <c r="I27" s="1">
        <v>0</v>
      </c>
      <c r="J27" s="1">
        <f t="shared" si="0"/>
        <v>6</v>
      </c>
      <c r="K27" s="1">
        <f t="shared" si="1"/>
        <v>6</v>
      </c>
      <c r="L27" s="1">
        <f t="shared" si="2"/>
        <v>0</v>
      </c>
    </row>
    <row r="28" spans="1:12" x14ac:dyDescent="0.4">
      <c r="A28" s="1">
        <v>101136</v>
      </c>
      <c r="B28" s="1">
        <v>2133520</v>
      </c>
      <c r="C28" s="1" t="s">
        <v>36</v>
      </c>
      <c r="D28" s="1">
        <v>166</v>
      </c>
      <c r="E28" s="1">
        <v>166</v>
      </c>
      <c r="F28" s="1">
        <v>0</v>
      </c>
      <c r="G28" s="1">
        <v>153</v>
      </c>
      <c r="H28" s="1">
        <v>153</v>
      </c>
      <c r="I28" s="1">
        <v>0</v>
      </c>
      <c r="J28" s="1">
        <f t="shared" si="0"/>
        <v>-13</v>
      </c>
      <c r="K28" s="1">
        <f t="shared" si="1"/>
        <v>-13</v>
      </c>
      <c r="L28" s="1">
        <f t="shared" si="2"/>
        <v>0</v>
      </c>
    </row>
    <row r="29" spans="1:12" x14ac:dyDescent="0.4">
      <c r="A29" s="1">
        <v>101137</v>
      </c>
      <c r="B29" s="1">
        <v>2133532</v>
      </c>
      <c r="C29" s="1" t="s">
        <v>37</v>
      </c>
      <c r="D29" s="1">
        <v>251</v>
      </c>
      <c r="E29" s="1">
        <v>251</v>
      </c>
      <c r="F29" s="1">
        <v>0</v>
      </c>
      <c r="G29" s="1">
        <v>210</v>
      </c>
      <c r="H29" s="1">
        <v>210</v>
      </c>
      <c r="I29" s="1">
        <v>0</v>
      </c>
      <c r="J29" s="1">
        <f t="shared" si="0"/>
        <v>-41</v>
      </c>
      <c r="K29" s="1">
        <f t="shared" si="1"/>
        <v>-41</v>
      </c>
      <c r="L29" s="1">
        <f t="shared" si="2"/>
        <v>0</v>
      </c>
    </row>
    <row r="30" spans="1:12" x14ac:dyDescent="0.4">
      <c r="A30" s="1">
        <v>101138</v>
      </c>
      <c r="B30" s="1">
        <v>2133539</v>
      </c>
      <c r="C30" s="1" t="s">
        <v>38</v>
      </c>
      <c r="D30" s="1">
        <v>175</v>
      </c>
      <c r="E30" s="1">
        <v>175</v>
      </c>
      <c r="F30" s="1">
        <v>0</v>
      </c>
      <c r="G30" s="1">
        <v>167</v>
      </c>
      <c r="H30" s="1">
        <v>167</v>
      </c>
      <c r="I30" s="1">
        <v>0</v>
      </c>
      <c r="J30" s="1">
        <f t="shared" si="0"/>
        <v>-8</v>
      </c>
      <c r="K30" s="1">
        <f t="shared" si="1"/>
        <v>-8</v>
      </c>
      <c r="L30" s="1">
        <f t="shared" si="2"/>
        <v>0</v>
      </c>
    </row>
    <row r="31" spans="1:12" x14ac:dyDescent="0.4">
      <c r="A31" s="1">
        <v>101139</v>
      </c>
      <c r="B31" s="1">
        <v>2133580</v>
      </c>
      <c r="C31" s="1" t="s">
        <v>39</v>
      </c>
      <c r="D31" s="1">
        <v>195</v>
      </c>
      <c r="E31" s="1">
        <v>195</v>
      </c>
      <c r="F31" s="1">
        <v>0</v>
      </c>
      <c r="G31" s="1">
        <v>190</v>
      </c>
      <c r="H31" s="1">
        <v>190</v>
      </c>
      <c r="I31" s="1">
        <v>0</v>
      </c>
      <c r="J31" s="1">
        <f t="shared" si="0"/>
        <v>-5</v>
      </c>
      <c r="K31" s="1">
        <f t="shared" si="1"/>
        <v>-5</v>
      </c>
      <c r="L31" s="1">
        <f t="shared" si="2"/>
        <v>0</v>
      </c>
    </row>
    <row r="32" spans="1:12" x14ac:dyDescent="0.4">
      <c r="A32" s="1">
        <v>101140</v>
      </c>
      <c r="B32" s="1">
        <v>2133582</v>
      </c>
      <c r="C32" s="1" t="s">
        <v>40</v>
      </c>
      <c r="D32" s="1">
        <v>294</v>
      </c>
      <c r="E32" s="1">
        <v>294</v>
      </c>
      <c r="F32" s="1">
        <v>0</v>
      </c>
      <c r="G32" s="1">
        <v>287.5</v>
      </c>
      <c r="H32" s="1">
        <v>287.5</v>
      </c>
      <c r="I32" s="1">
        <v>0</v>
      </c>
      <c r="J32" s="1">
        <f t="shared" si="0"/>
        <v>-6.5</v>
      </c>
      <c r="K32" s="1">
        <f t="shared" si="1"/>
        <v>-6.5</v>
      </c>
      <c r="L32" s="1">
        <f t="shared" si="2"/>
        <v>0</v>
      </c>
    </row>
    <row r="33" spans="1:12" x14ac:dyDescent="0.4">
      <c r="A33" s="1">
        <v>101141</v>
      </c>
      <c r="B33" s="1">
        <v>2133590</v>
      </c>
      <c r="C33" s="1" t="s">
        <v>41</v>
      </c>
      <c r="D33" s="1">
        <v>193</v>
      </c>
      <c r="E33" s="1">
        <v>193</v>
      </c>
      <c r="F33" s="1">
        <v>0</v>
      </c>
      <c r="G33" s="1">
        <v>190.5</v>
      </c>
      <c r="H33" s="1">
        <v>190.5</v>
      </c>
      <c r="I33" s="1">
        <v>0</v>
      </c>
      <c r="J33" s="1">
        <f t="shared" si="0"/>
        <v>-2.5</v>
      </c>
      <c r="K33" s="1">
        <f t="shared" si="1"/>
        <v>-2.5</v>
      </c>
      <c r="L33" s="1">
        <f t="shared" si="2"/>
        <v>0</v>
      </c>
    </row>
    <row r="34" spans="1:12" x14ac:dyDescent="0.4">
      <c r="A34" s="1">
        <v>101142</v>
      </c>
      <c r="B34" s="1">
        <v>2133598</v>
      </c>
      <c r="C34" s="1" t="s">
        <v>42</v>
      </c>
      <c r="D34" s="1">
        <v>142</v>
      </c>
      <c r="E34" s="1">
        <v>142</v>
      </c>
      <c r="F34" s="1">
        <v>0</v>
      </c>
      <c r="G34" s="1">
        <v>127</v>
      </c>
      <c r="H34" s="1">
        <v>127</v>
      </c>
      <c r="I34" s="1">
        <v>0</v>
      </c>
      <c r="J34" s="1">
        <f t="shared" si="0"/>
        <v>-15</v>
      </c>
      <c r="K34" s="1">
        <f t="shared" si="1"/>
        <v>-15</v>
      </c>
      <c r="L34" s="1">
        <f t="shared" si="2"/>
        <v>0</v>
      </c>
    </row>
    <row r="35" spans="1:12" x14ac:dyDescent="0.4">
      <c r="A35" s="1">
        <v>101143</v>
      </c>
      <c r="B35" s="1">
        <v>2133610</v>
      </c>
      <c r="C35" s="1" t="s">
        <v>43</v>
      </c>
      <c r="D35" s="1">
        <v>205</v>
      </c>
      <c r="E35" s="1">
        <v>205</v>
      </c>
      <c r="F35" s="1">
        <v>0</v>
      </c>
      <c r="G35" s="1">
        <v>209</v>
      </c>
      <c r="H35" s="1">
        <v>209</v>
      </c>
      <c r="I35" s="1">
        <v>0</v>
      </c>
      <c r="J35" s="1">
        <f t="shared" si="0"/>
        <v>4</v>
      </c>
      <c r="K35" s="1">
        <f t="shared" si="1"/>
        <v>4</v>
      </c>
      <c r="L35" s="1">
        <f t="shared" si="2"/>
        <v>0</v>
      </c>
    </row>
    <row r="36" spans="1:12" x14ac:dyDescent="0.4">
      <c r="A36" s="1">
        <v>101144</v>
      </c>
      <c r="B36" s="1">
        <v>2133611</v>
      </c>
      <c r="C36" s="1" t="s">
        <v>44</v>
      </c>
      <c r="D36" s="1">
        <v>179</v>
      </c>
      <c r="E36" s="1">
        <v>179</v>
      </c>
      <c r="F36" s="1">
        <v>0</v>
      </c>
      <c r="G36" s="1">
        <v>159</v>
      </c>
      <c r="H36" s="1">
        <v>159</v>
      </c>
      <c r="I36" s="1">
        <v>0</v>
      </c>
      <c r="J36" s="1">
        <f t="shared" si="0"/>
        <v>-20</v>
      </c>
      <c r="K36" s="1">
        <f t="shared" si="1"/>
        <v>-20</v>
      </c>
      <c r="L36" s="1">
        <f t="shared" si="2"/>
        <v>0</v>
      </c>
    </row>
    <row r="37" spans="1:12" x14ac:dyDescent="0.4">
      <c r="A37" s="1">
        <v>101146</v>
      </c>
      <c r="B37" s="1">
        <v>2133623</v>
      </c>
      <c r="C37" s="1" t="s">
        <v>45</v>
      </c>
      <c r="D37" s="1">
        <v>167</v>
      </c>
      <c r="E37" s="1">
        <v>167</v>
      </c>
      <c r="F37" s="1">
        <v>0</v>
      </c>
      <c r="G37" s="1">
        <v>160</v>
      </c>
      <c r="H37" s="1">
        <v>160</v>
      </c>
      <c r="I37" s="1">
        <v>0</v>
      </c>
      <c r="J37" s="1">
        <f t="shared" si="0"/>
        <v>-7</v>
      </c>
      <c r="K37" s="1">
        <f t="shared" si="1"/>
        <v>-7</v>
      </c>
      <c r="L37" s="1">
        <f t="shared" si="2"/>
        <v>0</v>
      </c>
    </row>
    <row r="38" spans="1:12" x14ac:dyDescent="0.4">
      <c r="A38" s="1">
        <v>101147</v>
      </c>
      <c r="B38" s="1">
        <v>2133653</v>
      </c>
      <c r="C38" s="1" t="s">
        <v>46</v>
      </c>
      <c r="D38" s="1">
        <v>195</v>
      </c>
      <c r="E38" s="1">
        <v>195</v>
      </c>
      <c r="F38" s="1">
        <v>0</v>
      </c>
      <c r="G38" s="1">
        <v>189</v>
      </c>
      <c r="H38" s="1">
        <v>189</v>
      </c>
      <c r="I38" s="1">
        <v>0</v>
      </c>
      <c r="J38" s="1">
        <f t="shared" si="0"/>
        <v>-6</v>
      </c>
      <c r="K38" s="1">
        <f t="shared" si="1"/>
        <v>-6</v>
      </c>
      <c r="L38" s="1">
        <f t="shared" si="2"/>
        <v>0</v>
      </c>
    </row>
    <row r="39" spans="1:12" x14ac:dyDescent="0.4">
      <c r="A39" s="1">
        <v>101154</v>
      </c>
      <c r="B39" s="1">
        <v>2134723</v>
      </c>
      <c r="C39" s="1" t="s">
        <v>47</v>
      </c>
      <c r="D39" s="1">
        <v>858</v>
      </c>
      <c r="E39" s="1">
        <v>0</v>
      </c>
      <c r="F39" s="1">
        <v>858</v>
      </c>
      <c r="G39" s="1">
        <v>890</v>
      </c>
      <c r="H39" s="1">
        <v>0</v>
      </c>
      <c r="I39" s="1">
        <v>890</v>
      </c>
      <c r="J39" s="1">
        <f t="shared" si="0"/>
        <v>32</v>
      </c>
      <c r="K39" s="1">
        <f t="shared" si="1"/>
        <v>0</v>
      </c>
      <c r="L39" s="1">
        <f t="shared" si="2"/>
        <v>32</v>
      </c>
    </row>
    <row r="40" spans="1:12" x14ac:dyDescent="0.4">
      <c r="A40" s="1">
        <v>137323</v>
      </c>
      <c r="B40" s="1">
        <v>2132000</v>
      </c>
      <c r="C40" s="1" t="s">
        <v>48</v>
      </c>
      <c r="D40" s="1">
        <v>411</v>
      </c>
      <c r="E40" s="1">
        <v>411</v>
      </c>
      <c r="F40" s="1">
        <v>0</v>
      </c>
      <c r="G40" s="1">
        <v>411</v>
      </c>
      <c r="H40" s="1">
        <v>411</v>
      </c>
      <c r="I40" s="1">
        <v>0</v>
      </c>
      <c r="J40" s="1">
        <f t="shared" si="0"/>
        <v>0</v>
      </c>
      <c r="K40" s="1">
        <f t="shared" si="1"/>
        <v>0</v>
      </c>
      <c r="L40" s="1">
        <f t="shared" si="2"/>
        <v>0</v>
      </c>
    </row>
    <row r="41" spans="1:12" x14ac:dyDescent="0.4">
      <c r="A41" s="1">
        <v>139824</v>
      </c>
      <c r="B41" s="1">
        <v>2132002</v>
      </c>
      <c r="C41" s="1" t="s">
        <v>49</v>
      </c>
      <c r="D41" s="1">
        <v>131</v>
      </c>
      <c r="E41" s="1">
        <v>131</v>
      </c>
      <c r="F41" s="1">
        <v>0</v>
      </c>
      <c r="G41" s="1">
        <v>114</v>
      </c>
      <c r="H41" s="1">
        <v>114</v>
      </c>
      <c r="I41" s="1">
        <v>0</v>
      </c>
      <c r="J41" s="1">
        <f t="shared" si="0"/>
        <v>-17</v>
      </c>
      <c r="K41" s="1">
        <f t="shared" si="1"/>
        <v>-17</v>
      </c>
      <c r="L41" s="1">
        <f t="shared" si="2"/>
        <v>0</v>
      </c>
    </row>
    <row r="42" spans="1:12" x14ac:dyDescent="0.4">
      <c r="A42" s="1">
        <v>139898</v>
      </c>
      <c r="B42" s="1">
        <v>2132003</v>
      </c>
      <c r="C42" s="1" t="s">
        <v>50</v>
      </c>
      <c r="D42" s="1">
        <v>305.25</v>
      </c>
      <c r="E42" s="1">
        <v>305.25</v>
      </c>
      <c r="F42" s="1">
        <v>0</v>
      </c>
      <c r="G42" s="1">
        <v>326</v>
      </c>
      <c r="H42" s="1">
        <v>326</v>
      </c>
      <c r="I42" s="1">
        <v>0</v>
      </c>
      <c r="J42" s="1">
        <f t="shared" si="0"/>
        <v>20.75</v>
      </c>
      <c r="K42" s="1">
        <f t="shared" si="1"/>
        <v>20.75</v>
      </c>
      <c r="L42" s="1">
        <f t="shared" si="2"/>
        <v>0</v>
      </c>
    </row>
    <row r="43" spans="1:12" x14ac:dyDescent="0.4">
      <c r="A43" s="1">
        <v>139940</v>
      </c>
      <c r="B43" s="1">
        <v>2132004</v>
      </c>
      <c r="C43" s="1" t="s">
        <v>51</v>
      </c>
      <c r="D43" s="1">
        <v>183</v>
      </c>
      <c r="E43" s="1">
        <v>183</v>
      </c>
      <c r="F43" s="1">
        <v>0</v>
      </c>
      <c r="G43" s="1">
        <v>184</v>
      </c>
      <c r="H43" s="1">
        <v>184</v>
      </c>
      <c r="I43" s="1">
        <v>0</v>
      </c>
      <c r="J43" s="1">
        <f t="shared" si="0"/>
        <v>1</v>
      </c>
      <c r="K43" s="1">
        <f t="shared" si="1"/>
        <v>1</v>
      </c>
      <c r="L43" s="1">
        <f t="shared" si="2"/>
        <v>0</v>
      </c>
    </row>
    <row r="44" spans="1:12" x14ac:dyDescent="0.4">
      <c r="A44" s="1">
        <v>140050</v>
      </c>
      <c r="B44" s="1">
        <v>2132244</v>
      </c>
      <c r="C44" s="1" t="s">
        <v>52</v>
      </c>
      <c r="D44" s="1">
        <v>594</v>
      </c>
      <c r="E44" s="1">
        <v>594</v>
      </c>
      <c r="F44" s="1">
        <v>0</v>
      </c>
      <c r="G44" s="1">
        <v>569</v>
      </c>
      <c r="H44" s="1">
        <v>569</v>
      </c>
      <c r="I44" s="1">
        <v>0</v>
      </c>
      <c r="J44" s="1">
        <f t="shared" si="0"/>
        <v>-25</v>
      </c>
      <c r="K44" s="1">
        <f t="shared" si="1"/>
        <v>-25</v>
      </c>
      <c r="L44" s="1">
        <f t="shared" si="2"/>
        <v>0</v>
      </c>
    </row>
    <row r="45" spans="1:12" x14ac:dyDescent="0.4">
      <c r="A45" s="1">
        <v>138683</v>
      </c>
      <c r="B45" s="1">
        <v>2132418</v>
      </c>
      <c r="C45" s="1" t="s">
        <v>53</v>
      </c>
      <c r="D45" s="1">
        <v>321</v>
      </c>
      <c r="E45" s="1">
        <v>321</v>
      </c>
      <c r="F45" s="1">
        <v>0</v>
      </c>
      <c r="G45" s="1">
        <v>297</v>
      </c>
      <c r="H45" s="1">
        <v>297</v>
      </c>
      <c r="I45" s="1">
        <v>0</v>
      </c>
      <c r="J45" s="1">
        <f t="shared" si="0"/>
        <v>-24</v>
      </c>
      <c r="K45" s="1">
        <f t="shared" si="1"/>
        <v>-24</v>
      </c>
      <c r="L45" s="1">
        <f t="shared" si="2"/>
        <v>0</v>
      </c>
    </row>
    <row r="46" spans="1:12" x14ac:dyDescent="0.4">
      <c r="A46" s="1">
        <v>140884</v>
      </c>
      <c r="B46" s="1">
        <v>2134000</v>
      </c>
      <c r="C46" s="1" t="s">
        <v>54</v>
      </c>
      <c r="D46" s="1">
        <v>572</v>
      </c>
      <c r="E46" s="1">
        <v>0</v>
      </c>
      <c r="F46" s="1">
        <v>572</v>
      </c>
      <c r="G46" s="1">
        <v>569</v>
      </c>
      <c r="H46" s="1">
        <v>0</v>
      </c>
      <c r="I46" s="1">
        <v>569</v>
      </c>
      <c r="J46" s="1">
        <f t="shared" si="0"/>
        <v>-3</v>
      </c>
      <c r="K46" s="1">
        <f t="shared" si="1"/>
        <v>0</v>
      </c>
      <c r="L46" s="1">
        <f t="shared" si="2"/>
        <v>-3</v>
      </c>
    </row>
    <row r="47" spans="1:12" x14ac:dyDescent="0.4">
      <c r="A47" s="1">
        <v>144819</v>
      </c>
      <c r="B47" s="1">
        <v>2134003</v>
      </c>
      <c r="C47" s="1" t="s">
        <v>55</v>
      </c>
      <c r="D47" s="1">
        <v>81</v>
      </c>
      <c r="E47" s="1">
        <v>0</v>
      </c>
      <c r="F47" s="1">
        <v>81</v>
      </c>
      <c r="G47" s="1">
        <v>59</v>
      </c>
      <c r="H47" s="1">
        <v>0</v>
      </c>
      <c r="I47" s="1">
        <v>59</v>
      </c>
      <c r="J47" s="1">
        <f t="shared" si="0"/>
        <v>-22</v>
      </c>
      <c r="K47" s="1">
        <f t="shared" si="1"/>
        <v>0</v>
      </c>
      <c r="L47" s="1">
        <f t="shared" si="2"/>
        <v>-22</v>
      </c>
    </row>
    <row r="48" spans="1:12" x14ac:dyDescent="0.4">
      <c r="A48" s="1">
        <v>145126</v>
      </c>
      <c r="B48" s="1">
        <v>2134004</v>
      </c>
      <c r="C48" s="1" t="s">
        <v>56</v>
      </c>
      <c r="D48" s="1">
        <v>962</v>
      </c>
      <c r="E48" s="1">
        <v>0</v>
      </c>
      <c r="F48" s="1">
        <v>962</v>
      </c>
      <c r="G48" s="1">
        <v>1015</v>
      </c>
      <c r="H48" s="1">
        <v>0</v>
      </c>
      <c r="I48" s="1">
        <v>1015</v>
      </c>
      <c r="J48" s="1">
        <f t="shared" si="0"/>
        <v>53</v>
      </c>
      <c r="K48" s="1">
        <f t="shared" si="1"/>
        <v>0</v>
      </c>
      <c r="L48" s="1">
        <f t="shared" si="2"/>
        <v>53</v>
      </c>
    </row>
    <row r="49" spans="1:12" x14ac:dyDescent="0.4">
      <c r="A49" s="1">
        <v>138313</v>
      </c>
      <c r="B49" s="1">
        <v>2134628</v>
      </c>
      <c r="C49" s="1" t="s">
        <v>57</v>
      </c>
      <c r="D49" s="1">
        <v>829</v>
      </c>
      <c r="E49" s="1">
        <v>0</v>
      </c>
      <c r="F49" s="1">
        <v>829</v>
      </c>
      <c r="G49" s="1">
        <v>830</v>
      </c>
      <c r="H49" s="1">
        <v>0</v>
      </c>
      <c r="I49" s="1">
        <v>830</v>
      </c>
      <c r="J49" s="1">
        <f t="shared" si="0"/>
        <v>1</v>
      </c>
      <c r="K49" s="1">
        <f t="shared" si="1"/>
        <v>0</v>
      </c>
      <c r="L49" s="1">
        <f t="shared" si="2"/>
        <v>1</v>
      </c>
    </row>
    <row r="50" spans="1:12" x14ac:dyDescent="0.4">
      <c r="A50" s="1">
        <v>137353</v>
      </c>
      <c r="B50" s="1">
        <v>2134673</v>
      </c>
      <c r="C50" s="1" t="s">
        <v>58</v>
      </c>
      <c r="D50" s="1">
        <v>807</v>
      </c>
      <c r="E50" s="1">
        <v>0</v>
      </c>
      <c r="F50" s="1">
        <v>807</v>
      </c>
      <c r="G50" s="1">
        <v>818</v>
      </c>
      <c r="H50" s="1">
        <v>0</v>
      </c>
      <c r="I50" s="1">
        <v>818</v>
      </c>
      <c r="J50" s="1">
        <f t="shared" si="0"/>
        <v>11</v>
      </c>
      <c r="K50" s="1">
        <f t="shared" si="1"/>
        <v>0</v>
      </c>
      <c r="L50" s="1">
        <f t="shared" si="2"/>
        <v>11</v>
      </c>
    </row>
    <row r="51" spans="1:12" x14ac:dyDescent="0.4">
      <c r="A51" s="1">
        <v>138312</v>
      </c>
      <c r="B51" s="1">
        <v>2134687</v>
      </c>
      <c r="C51" s="1" t="s">
        <v>59</v>
      </c>
      <c r="D51" s="1">
        <v>668</v>
      </c>
      <c r="E51" s="1">
        <v>0</v>
      </c>
      <c r="F51" s="1">
        <v>668</v>
      </c>
      <c r="G51" s="1">
        <v>651</v>
      </c>
      <c r="H51" s="1">
        <v>0</v>
      </c>
      <c r="I51" s="1">
        <v>651</v>
      </c>
      <c r="J51" s="1">
        <f t="shared" si="0"/>
        <v>-17</v>
      </c>
      <c r="K51" s="1">
        <f t="shared" si="1"/>
        <v>0</v>
      </c>
      <c r="L51" s="1">
        <f t="shared" si="2"/>
        <v>-17</v>
      </c>
    </row>
    <row r="52" spans="1:12" x14ac:dyDescent="0.4">
      <c r="A52" s="1">
        <v>139369</v>
      </c>
      <c r="B52" s="1">
        <v>2134809</v>
      </c>
      <c r="C52" s="1" t="s">
        <v>60</v>
      </c>
      <c r="D52" s="1">
        <v>848.5</v>
      </c>
      <c r="E52" s="1">
        <v>0</v>
      </c>
      <c r="F52" s="1">
        <v>848.5</v>
      </c>
      <c r="G52" s="1">
        <v>859</v>
      </c>
      <c r="H52" s="1">
        <v>0</v>
      </c>
      <c r="I52" s="1">
        <v>859</v>
      </c>
      <c r="J52" s="1">
        <f t="shared" si="0"/>
        <v>10.5</v>
      </c>
      <c r="K52" s="1">
        <f t="shared" si="1"/>
        <v>0</v>
      </c>
      <c r="L52" s="1">
        <f t="shared" si="2"/>
        <v>10.5</v>
      </c>
    </row>
    <row r="53" spans="1:12" x14ac:dyDescent="0.4">
      <c r="A53" s="1">
        <v>130912</v>
      </c>
      <c r="B53" s="1">
        <v>2136905</v>
      </c>
      <c r="C53" s="1" t="s">
        <v>61</v>
      </c>
      <c r="D53" s="1">
        <v>910</v>
      </c>
      <c r="E53" s="1">
        <v>0</v>
      </c>
      <c r="F53" s="1">
        <v>910</v>
      </c>
      <c r="G53" s="1">
        <v>909</v>
      </c>
      <c r="H53" s="1">
        <v>0</v>
      </c>
      <c r="I53" s="1">
        <v>909</v>
      </c>
      <c r="J53" s="1">
        <f t="shared" si="0"/>
        <v>-1</v>
      </c>
      <c r="K53" s="1">
        <f t="shared" si="1"/>
        <v>0</v>
      </c>
      <c r="L53" s="1">
        <f t="shared" si="2"/>
        <v>-1</v>
      </c>
    </row>
    <row r="54" spans="1:12" x14ac:dyDescent="0.4">
      <c r="A54" s="1">
        <v>131262</v>
      </c>
      <c r="B54" s="1">
        <v>2136906</v>
      </c>
      <c r="C54" s="1" t="s">
        <v>62</v>
      </c>
      <c r="D54" s="1">
        <v>1019</v>
      </c>
      <c r="E54" s="1">
        <v>0</v>
      </c>
      <c r="F54" s="1">
        <v>1019</v>
      </c>
      <c r="G54" s="1">
        <v>1022</v>
      </c>
      <c r="H54" s="1">
        <v>0</v>
      </c>
      <c r="I54" s="1">
        <v>1022</v>
      </c>
      <c r="J54" s="1">
        <f t="shared" si="0"/>
        <v>3</v>
      </c>
      <c r="K54" s="1">
        <f t="shared" si="1"/>
        <v>0</v>
      </c>
      <c r="L54" s="1">
        <f t="shared" si="2"/>
        <v>3</v>
      </c>
    </row>
    <row r="55" spans="1:12" x14ac:dyDescent="0.4">
      <c r="A55" s="1">
        <v>135676</v>
      </c>
      <c r="B55" s="1">
        <v>2136908</v>
      </c>
      <c r="C55" s="1" t="s">
        <v>63</v>
      </c>
      <c r="D55" s="1">
        <v>1032</v>
      </c>
      <c r="E55" s="1">
        <v>0</v>
      </c>
      <c r="F55" s="1">
        <v>1032</v>
      </c>
      <c r="G55" s="1">
        <v>1057</v>
      </c>
      <c r="H55" s="1">
        <v>0</v>
      </c>
      <c r="I55" s="1">
        <v>1057</v>
      </c>
      <c r="J55" s="1">
        <f t="shared" si="0"/>
        <v>25</v>
      </c>
      <c r="K55" s="1">
        <f t="shared" si="1"/>
        <v>0</v>
      </c>
      <c r="L55" s="1">
        <f t="shared" si="2"/>
        <v>25</v>
      </c>
    </row>
    <row r="56" spans="1:12" x14ac:dyDescent="0.4">
      <c r="A56" s="1">
        <v>135242</v>
      </c>
      <c r="B56" s="1">
        <v>2136907</v>
      </c>
      <c r="C56" s="1" t="s">
        <v>64</v>
      </c>
      <c r="D56" s="1">
        <v>963.5</v>
      </c>
      <c r="E56" s="1">
        <v>582</v>
      </c>
      <c r="F56" s="1">
        <v>381.5</v>
      </c>
      <c r="G56" s="1">
        <v>959</v>
      </c>
      <c r="H56" s="1">
        <v>555</v>
      </c>
      <c r="I56" s="1">
        <v>404</v>
      </c>
      <c r="J56" s="1">
        <f t="shared" si="0"/>
        <v>-4.5</v>
      </c>
      <c r="K56" s="1">
        <f t="shared" si="1"/>
        <v>-27</v>
      </c>
      <c r="L56" s="1">
        <f t="shared" si="2"/>
        <v>22.5</v>
      </c>
    </row>
  </sheetData>
  <pageMargins left="0.7" right="0.7" top="0.75" bottom="0.75" header="0.3" footer="0.3"/>
  <pageSetup paperSize="8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48CDEB-DB12-4B69-9E4D-5B36DF2D0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48E6E7-6840-46FA-99BA-41BC8F24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Options</vt:lpstr>
      <vt:lpstr>Breakdown Prim Sec Nos</vt:lpstr>
      <vt:lpstr>Options!Print_Area</vt:lpstr>
      <vt:lpstr>Options!Print_Titles</vt:lpstr>
    </vt:vector>
  </TitlesOfParts>
  <Manager/>
  <Company>R.B.K.C.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Grey, Nicholas: CS-Fin</dc:creator>
  <cp:keywords/>
  <dc:description>V16.00 - 04/01/2016</dc:description>
  <cp:lastModifiedBy>Saddington, Jackie: CS-Schools</cp:lastModifiedBy>
  <cp:revision/>
  <cp:lastPrinted>2021-10-18T11:44:19Z</cp:lastPrinted>
  <dcterms:created xsi:type="dcterms:W3CDTF">2009-05-11T13:13:55Z</dcterms:created>
  <dcterms:modified xsi:type="dcterms:W3CDTF">2021-10-27T10:00:41Z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  <property fmtid="{D5CDD505-2E9C-101B-9397-08002B2CF9AE}" pid="3" name="SharedWithUsers">
    <vt:lpwstr>61;#Stokes, Anita: WCC;#16;#Mehta, Amit: RBKC;#1047;#Pearse, Andrew: WCC</vt:lpwstr>
  </property>
</Properties>
</file>