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jackie_saddington_rbkc_gov_uk/Documents/Schools Forum - WCC/"/>
    </mc:Choice>
  </mc:AlternateContent>
  <xr:revisionPtr revIDLastSave="0" documentId="8_{7701101F-592D-4917-A566-E116E619960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chools Block Comparison" sheetId="4" r:id="rId1"/>
    <sheet name="Sheet1" sheetId="5" r:id="rId2"/>
  </sheets>
  <externalReferences>
    <externalReference r:id="rId3"/>
    <externalReference r:id="rId4"/>
  </externalReferences>
  <definedNames>
    <definedName name="EAL_Pri_Option">'Schools Block Comparison'!$D$23</definedName>
    <definedName name="EAL_Sec_Option">'Schools Block Comparison'!$D$24</definedName>
    <definedName name="Lump_Sum_total">'[1]New ISB'!$AH$5</definedName>
    <definedName name="MFG_Total">'[2]New ISB'!$BO$5</definedName>
    <definedName name="_xlnm.Print_Area" localSheetId="0">'Schools Block Comparison'!$A$1:$Q$44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4" l="1"/>
  <c r="F34" i="4"/>
  <c r="E34" i="4" s="1"/>
  <c r="N35" i="4" l="1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6" i="4"/>
  <c r="N15" i="4"/>
  <c r="N14" i="4"/>
  <c r="E35" i="4" l="1"/>
  <c r="G17" i="4"/>
  <c r="G37" i="4" s="1"/>
  <c r="G43" i="4" l="1"/>
  <c r="G12" i="4"/>
  <c r="N9" i="4"/>
  <c r="N8" i="4"/>
  <c r="G10" i="4" l="1"/>
  <c r="B35" i="4" l="1"/>
  <c r="D17" i="4"/>
  <c r="D10" i="4"/>
  <c r="N10" i="4" s="1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6" i="4"/>
  <c r="P15" i="4"/>
  <c r="P14" i="4"/>
  <c r="P9" i="4"/>
  <c r="P8" i="4"/>
  <c r="K35" i="4"/>
  <c r="D37" i="4" l="1"/>
  <c r="N17" i="4"/>
  <c r="M17" i="4"/>
  <c r="M10" i="4"/>
  <c r="N37" i="4" l="1"/>
  <c r="D43" i="4"/>
  <c r="M37" i="4"/>
  <c r="M43" i="4" s="1"/>
  <c r="M12" i="4" l="1"/>
  <c r="H35" i="4"/>
  <c r="O35" i="4" l="1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6" i="4"/>
  <c r="O15" i="4"/>
  <c r="O14" i="4"/>
  <c r="O9" i="4"/>
  <c r="O8" i="4"/>
  <c r="J10" i="4" l="1"/>
  <c r="J17" i="4"/>
  <c r="J37" i="4" l="1"/>
  <c r="J12" i="4" s="1"/>
  <c r="J43" i="4" l="1"/>
  <c r="P10" i="4" l="1"/>
  <c r="P17" i="4"/>
  <c r="O17" i="4" l="1"/>
  <c r="O10" i="4"/>
  <c r="P37" i="4" l="1"/>
  <c r="D12" i="4"/>
  <c r="O37" i="4"/>
  <c r="N12" i="4" l="1"/>
  <c r="P12" i="4"/>
  <c r="O12" i="4"/>
</calcChain>
</file>

<file path=xl/sharedStrings.xml><?xml version="1.0" encoding="utf-8"?>
<sst xmlns="http://schemas.openxmlformats.org/spreadsheetml/2006/main" count="63" uniqueCount="50">
  <si>
    <t>Appendix B</t>
  </si>
  <si>
    <t>LA 2021/22</t>
  </si>
  <si>
    <t>Option 1 - LA Formula (HN)</t>
  </si>
  <si>
    <t xml:space="preserve">Option 2 - LA / 25%NFF </t>
  </si>
  <si>
    <t>Option 3 - LA / 50% NFF</t>
  </si>
  <si>
    <t>Difference in Factor Allocations</t>
  </si>
  <si>
    <t>Primary</t>
  </si>
  <si>
    <t>Secondary</t>
  </si>
  <si>
    <t>Total allocation</t>
  </si>
  <si>
    <t>LA Formula Option 1</t>
  </si>
  <si>
    <t>LA/NFF 25% Option 2</t>
  </si>
  <si>
    <t>LA/ 50%NFF Option 3</t>
  </si>
  <si>
    <t>2021/22</t>
  </si>
  <si>
    <t>2022/23</t>
  </si>
  <si>
    <t>Variance</t>
  </si>
  <si>
    <t>Incl Academy Pupil Numbers: Prim</t>
  </si>
  <si>
    <t xml:space="preserve">Incl Academy Pupil Numbers: </t>
  </si>
  <si>
    <t>sec</t>
  </si>
  <si>
    <t>Total to be allocated</t>
  </si>
  <si>
    <t>Primary (Years R-06)</t>
  </si>
  <si>
    <t>Key Stage 3</t>
  </si>
  <si>
    <t>Key Stage 4</t>
  </si>
  <si>
    <t>Total Basic Entitlement</t>
  </si>
  <si>
    <t>FSM Units</t>
  </si>
  <si>
    <t>FSM6 Units</t>
  </si>
  <si>
    <t>IDACI Units Band F</t>
  </si>
  <si>
    <t>IDACI Units Band E</t>
  </si>
  <si>
    <t>IDACI Units Band D</t>
  </si>
  <si>
    <t>IDACI Units Band C</t>
  </si>
  <si>
    <t>IDACI Units Band B</t>
  </si>
  <si>
    <t>IDACI Units Band A</t>
  </si>
  <si>
    <t>EAL3 Units</t>
  </si>
  <si>
    <t>LAC X Units</t>
  </si>
  <si>
    <t>Low Attainment Primary</t>
  </si>
  <si>
    <t>Low Attainment Secondary</t>
  </si>
  <si>
    <t>Mobility</t>
  </si>
  <si>
    <t>Lump Sums</t>
  </si>
  <si>
    <t>Split Sites</t>
  </si>
  <si>
    <t>NNDR</t>
  </si>
  <si>
    <t>MFG</t>
  </si>
  <si>
    <t>Total Budget for Schools</t>
  </si>
  <si>
    <t>SF High Needs Transfer</t>
  </si>
  <si>
    <t>SF Item Growth Fund</t>
  </si>
  <si>
    <t>SF Item Falling Rolls</t>
  </si>
  <si>
    <t>Total APT</t>
  </si>
  <si>
    <t>Factor</t>
  </si>
  <si>
    <t>Option 1 - no change 1% MFG</t>
  </si>
  <si>
    <t>Option 2 - no change 1% MFG</t>
  </si>
  <si>
    <t>Option 3 - no change 1% MFG</t>
  </si>
  <si>
    <t>Formula Factor Values for the 2022/23 Funding Formula Options after £621,000 deduction re potential transfer to High Needs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</si>
</sst>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\-#,##0\ "/>
    <numFmt numFmtId="165" formatCode="&quot;£&quot;#,##0.00"/>
    <numFmt numFmtId="166" formatCode="&quot;£&quot;#,##0"/>
    <numFmt numFmtId="167" formatCode="_(&quot;£&quot;* #,##0.00_);_(&quot;£&quot;* \(#,##0.00\);_(&quot;£&quot;* &quot;-&quot;??_);_(@_)"/>
    <numFmt numFmtId="168" formatCode="#,##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/>
    </xf>
    <xf numFmtId="165" fontId="3" fillId="0" borderId="0" xfId="0" applyNumberFormat="1" applyFont="1" applyAlignment="1">
      <alignment horizontal="center"/>
    </xf>
    <xf numFmtId="0" fontId="3" fillId="0" borderId="3" xfId="0" applyFont="1" applyBorder="1"/>
    <xf numFmtId="166" fontId="5" fillId="0" borderId="0" xfId="0" applyNumberFormat="1" applyFont="1" applyAlignment="1">
      <alignment horizontal="right"/>
    </xf>
    <xf numFmtId="0" fontId="0" fillId="0" borderId="3" xfId="0" applyBorder="1"/>
    <xf numFmtId="166" fontId="5" fillId="0" borderId="0" xfId="0" applyNumberFormat="1" applyFont="1"/>
    <xf numFmtId="166" fontId="5" fillId="0" borderId="0" xfId="2" applyNumberFormat="1" applyFont="1" applyBorder="1"/>
    <xf numFmtId="166" fontId="0" fillId="0" borderId="0" xfId="0" applyNumberFormat="1"/>
    <xf numFmtId="3" fontId="0" fillId="0" borderId="0" xfId="0" applyNumberFormat="1"/>
    <xf numFmtId="164" fontId="2" fillId="0" borderId="0" xfId="2" applyNumberFormat="1" applyFont="1" applyBorder="1"/>
    <xf numFmtId="164" fontId="5" fillId="0" borderId="0" xfId="2" applyNumberFormat="1" applyFont="1" applyBorder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right"/>
    </xf>
    <xf numFmtId="166" fontId="5" fillId="0" borderId="3" xfId="2" applyNumberFormat="1" applyFont="1" applyBorder="1"/>
    <xf numFmtId="3" fontId="0" fillId="0" borderId="3" xfId="0" applyNumberFormat="1" applyBorder="1"/>
    <xf numFmtId="3" fontId="5" fillId="0" borderId="3" xfId="0" applyNumberFormat="1" applyFont="1" applyBorder="1"/>
    <xf numFmtId="166" fontId="2" fillId="0" borderId="3" xfId="2" applyNumberFormat="1" applyFont="1" applyBorder="1"/>
    <xf numFmtId="166" fontId="5" fillId="0" borderId="3" xfId="0" applyNumberFormat="1" applyFont="1" applyBorder="1"/>
    <xf numFmtId="0" fontId="5" fillId="0" borderId="0" xfId="0" applyFont="1"/>
    <xf numFmtId="0" fontId="5" fillId="0" borderId="7" xfId="0" applyFont="1" applyBorder="1"/>
    <xf numFmtId="166" fontId="5" fillId="0" borderId="8" xfId="0" applyNumberFormat="1" applyFont="1" applyBorder="1"/>
    <xf numFmtId="166" fontId="5" fillId="0" borderId="9" xfId="2" applyNumberFormat="1" applyFont="1" applyBorder="1"/>
    <xf numFmtId="0" fontId="3" fillId="0" borderId="6" xfId="0" applyFont="1" applyBorder="1"/>
    <xf numFmtId="0" fontId="3" fillId="0" borderId="10" xfId="0" applyFont="1" applyBorder="1"/>
    <xf numFmtId="0" fontId="5" fillId="0" borderId="6" xfId="0" applyFont="1" applyBorder="1"/>
    <xf numFmtId="0" fontId="0" fillId="0" borderId="6" xfId="0" applyBorder="1"/>
    <xf numFmtId="0" fontId="3" fillId="0" borderId="10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6" fontId="3" fillId="0" borderId="0" xfId="0" applyNumberFormat="1" applyFont="1"/>
    <xf numFmtId="0" fontId="5" fillId="0" borderId="8" xfId="0" applyFont="1" applyBorder="1"/>
    <xf numFmtId="0" fontId="3" fillId="0" borderId="1" xfId="0" applyFont="1" applyBorder="1"/>
    <xf numFmtId="165" fontId="0" fillId="0" borderId="0" xfId="0" applyNumberFormat="1"/>
    <xf numFmtId="165" fontId="5" fillId="0" borderId="0" xfId="0" applyNumberFormat="1" applyFont="1"/>
    <xf numFmtId="165" fontId="3" fillId="0" borderId="3" xfId="0" applyNumberFormat="1" applyFont="1" applyBorder="1" applyAlignment="1">
      <alignment horizontal="center"/>
    </xf>
    <xf numFmtId="166" fontId="0" fillId="0" borderId="3" xfId="0" applyNumberFormat="1" applyBorder="1"/>
    <xf numFmtId="3" fontId="0" fillId="0" borderId="3" xfId="0" applyNumberForma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165" fontId="3" fillId="0" borderId="0" xfId="0" applyNumberFormat="1" applyFont="1"/>
    <xf numFmtId="165" fontId="4" fillId="0" borderId="0" xfId="0" applyNumberFormat="1" applyFont="1"/>
    <xf numFmtId="165" fontId="4" fillId="0" borderId="1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8" xfId="0" applyNumberFormat="1" applyFont="1" applyBorder="1"/>
    <xf numFmtId="166" fontId="8" fillId="0" borderId="0" xfId="4" applyNumberFormat="1" applyFont="1" applyAlignment="1">
      <alignment horizontal="center" vertical="center" wrapText="1"/>
    </xf>
    <xf numFmtId="166" fontId="9" fillId="0" borderId="7" xfId="3" applyNumberFormat="1" applyFont="1" applyFill="1" applyBorder="1" applyAlignment="1" applyProtection="1">
      <alignment horizontal="right" wrapText="1"/>
    </xf>
    <xf numFmtId="168" fontId="0" fillId="0" borderId="3" xfId="0" applyNumberFormat="1" applyBorder="1" applyAlignment="1">
      <alignment horizontal="right"/>
    </xf>
    <xf numFmtId="168" fontId="0" fillId="0" borderId="3" xfId="0" applyNumberFormat="1" applyBorder="1"/>
    <xf numFmtId="168" fontId="5" fillId="0" borderId="3" xfId="0" applyNumberFormat="1" applyFont="1" applyBorder="1"/>
    <xf numFmtId="43" fontId="0" fillId="0" borderId="3" xfId="2" applyFont="1" applyBorder="1" applyAlignment="1">
      <alignment horizontal="right"/>
    </xf>
    <xf numFmtId="43" fontId="0" fillId="0" borderId="3" xfId="2" applyFont="1" applyBorder="1"/>
    <xf numFmtId="43" fontId="5" fillId="0" borderId="3" xfId="2" applyFont="1" applyBorder="1"/>
  </cellXfs>
  <cellStyles count="5">
    <cellStyle name="%" xfId="1" xr:uid="{00000000-0005-0000-0000-000000000000}"/>
    <cellStyle name="Comma" xfId="2" builtinId="3"/>
    <cellStyle name="Currency 2" xfId="3" xr:uid="{00000000-0005-0000-0000-000002000000}"/>
    <cellStyle name="Normal" xfId="0" builtinId="0"/>
    <cellStyle name="Normal 2" xfId="4" xr:uid="{EA63A5B2-E97B-478D-820E-68798C01A197}"/>
  </cellStyles>
  <dxfs count="1"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12</xdr:col>
      <xdr:colOff>2157</xdr:colOff>
      <xdr:row>62</xdr:row>
      <xdr:rowOff>76019</xdr:rowOff>
    </xdr:to>
    <xdr:pic>
      <xdr:nvPicPr>
        <xdr:cNvPr id="2" name="Content Placeholder 4">
          <a:extLst>
            <a:ext uri="{FF2B5EF4-FFF2-40B4-BE49-F238E27FC236}">
              <a16:creationId xmlns:a16="http://schemas.microsoft.com/office/drawing/2014/main" id="{973C85F1-DA01-4302-8292-80DB9051976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1622657" cy="6067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sharedservice.sharepoint.com/Tri-Borough/Tri-Borough%20Education/2019DSG/Dec%202018%20to%20Jan%202019%20updates/!110119%20Final%20&#163;561k%20to%20LPA%20LA%20Formula%20201920_P3_APT_213_Westmin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sharedservice.sharepoint.com/sites/BiBoroughChildrensFinance/Schools%20Forum/WCC/20.01.13%20Forum/202021_P2_APT_213_Westminster%20v7%20FLAT%20AWPU%20200102%20with%20differential%20de-deleg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5">
          <cell r="AH5">
            <v>6759438.400000006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BO5">
            <v>902732.64176957426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R.B.K.C. Corporate">
  <a:themeElements>
    <a:clrScheme name="R.B.K.C. Corporate">
      <a:dk1>
        <a:srgbClr val="000000"/>
      </a:dk1>
      <a:lt1>
        <a:srgbClr val="FFFFFF"/>
      </a:lt1>
      <a:dk2>
        <a:srgbClr val="00209F"/>
      </a:dk2>
      <a:lt2>
        <a:srgbClr val="FFFFFF"/>
      </a:lt2>
      <a:accent1>
        <a:srgbClr val="00209F"/>
      </a:accent1>
      <a:accent2>
        <a:srgbClr val="96004B"/>
      </a:accent2>
      <a:accent3>
        <a:srgbClr val="B2BC00"/>
      </a:accent3>
      <a:accent4>
        <a:srgbClr val="948DD0"/>
      </a:accent4>
      <a:accent5>
        <a:srgbClr val="32D3CB"/>
      </a:accent5>
      <a:accent6>
        <a:srgbClr val="FF7300"/>
      </a:accent6>
      <a:hlink>
        <a:srgbClr val="0000FF"/>
      </a:hlink>
      <a:folHlink>
        <a:srgbClr val="800080"/>
      </a:folHlink>
    </a:clrScheme>
    <a:fontScheme name="R.B.K.C. Corporat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zoomScaleNormal="100" workbookViewId="0">
      <pane xSplit="1" ySplit="5" topLeftCell="H8" activePane="bottomRight" state="frozen"/>
      <selection pane="topRight" activeCell="B1" sqref="B1"/>
      <selection pane="bottomLeft" activeCell="A6" sqref="A6"/>
      <selection pane="bottomRight" activeCell="S15" sqref="S15"/>
    </sheetView>
  </sheetViews>
  <sheetFormatPr defaultColWidth="7.265625" defaultRowHeight="15" x14ac:dyDescent="0.4"/>
  <cols>
    <col min="1" max="1" width="29" style="1" customWidth="1"/>
    <col min="2" max="2" width="11.86328125" style="1" customWidth="1"/>
    <col min="3" max="3" width="13.73046875" style="1" customWidth="1"/>
    <col min="4" max="4" width="14.1328125" style="1" customWidth="1"/>
    <col min="5" max="5" width="18.1328125" style="1" customWidth="1"/>
    <col min="6" max="6" width="16.265625" style="1" customWidth="1"/>
    <col min="7" max="7" width="15" style="1" customWidth="1"/>
    <col min="8" max="8" width="12.59765625" style="1" customWidth="1"/>
    <col min="9" max="9" width="13.86328125" style="1" customWidth="1"/>
    <col min="10" max="10" width="12.59765625" style="1" customWidth="1"/>
    <col min="11" max="12" width="13.3984375" style="46" customWidth="1"/>
    <col min="13" max="13" width="13" style="1" customWidth="1"/>
    <col min="14" max="14" width="14.86328125" style="1" customWidth="1"/>
    <col min="15" max="15" width="16.1328125" style="1" customWidth="1"/>
    <col min="16" max="16" width="13" style="1" customWidth="1"/>
    <col min="17" max="16384" width="7.265625" style="1"/>
  </cols>
  <sheetData>
    <row r="1" spans="1:16" ht="22.5" x14ac:dyDescent="0.6">
      <c r="A1" s="45" t="s">
        <v>49</v>
      </c>
      <c r="O1" s="44" t="s">
        <v>0</v>
      </c>
    </row>
    <row r="3" spans="1:16" ht="15.4" thickBot="1" x14ac:dyDescent="0.45">
      <c r="B3" s="15" t="s">
        <v>1</v>
      </c>
      <c r="E3" s="15" t="s">
        <v>2</v>
      </c>
      <c r="H3" s="15" t="s">
        <v>3</v>
      </c>
      <c r="K3" s="47" t="s">
        <v>4</v>
      </c>
      <c r="N3" s="15" t="s">
        <v>5</v>
      </c>
    </row>
    <row r="4" spans="1:16" ht="46.5" customHeight="1" x14ac:dyDescent="0.4">
      <c r="A4" s="30"/>
      <c r="B4" s="42" t="s">
        <v>6</v>
      </c>
      <c r="C4" s="42" t="s">
        <v>7</v>
      </c>
      <c r="D4" s="43" t="s">
        <v>8</v>
      </c>
      <c r="E4" s="42" t="s">
        <v>6</v>
      </c>
      <c r="F4" s="42" t="s">
        <v>7</v>
      </c>
      <c r="G4" s="43" t="s">
        <v>8</v>
      </c>
      <c r="H4" s="42" t="s">
        <v>6</v>
      </c>
      <c r="I4" s="42" t="s">
        <v>7</v>
      </c>
      <c r="J4" s="43" t="s">
        <v>8</v>
      </c>
      <c r="K4" s="48" t="s">
        <v>6</v>
      </c>
      <c r="L4" s="48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5.25" customHeight="1" thickBot="1" x14ac:dyDescent="0.45">
      <c r="A5" s="26"/>
      <c r="D5" s="4"/>
      <c r="G5" s="4"/>
      <c r="J5" s="4"/>
      <c r="K5" s="49"/>
      <c r="L5" s="49"/>
      <c r="M5" s="31"/>
      <c r="N5" s="32"/>
      <c r="O5" s="32"/>
      <c r="P5" s="32"/>
    </row>
    <row r="6" spans="1:16" ht="15.75" customHeight="1" x14ac:dyDescent="0.4">
      <c r="A6" s="27"/>
      <c r="B6" s="35"/>
      <c r="C6" s="35"/>
      <c r="D6" s="16" t="s">
        <v>12</v>
      </c>
      <c r="E6" s="2"/>
      <c r="F6" s="2"/>
      <c r="G6" s="16" t="s">
        <v>13</v>
      </c>
      <c r="H6" s="2"/>
      <c r="I6" s="2"/>
      <c r="J6" s="16" t="s">
        <v>13</v>
      </c>
      <c r="K6" s="50"/>
      <c r="L6" s="50"/>
      <c r="M6" s="16" t="s">
        <v>13</v>
      </c>
      <c r="N6" s="16" t="s">
        <v>14</v>
      </c>
      <c r="O6" s="16" t="s">
        <v>14</v>
      </c>
      <c r="P6" s="16" t="s">
        <v>14</v>
      </c>
    </row>
    <row r="7" spans="1:16" x14ac:dyDescent="0.4">
      <c r="A7" s="26"/>
      <c r="D7" s="38"/>
      <c r="G7" s="4"/>
      <c r="J7" s="4"/>
      <c r="K7" s="3"/>
      <c r="L7" s="3"/>
      <c r="M7" s="38"/>
      <c r="N7" s="4"/>
      <c r="O7" s="4"/>
      <c r="P7" s="4"/>
    </row>
    <row r="8" spans="1:16" x14ac:dyDescent="0.4">
      <c r="A8" s="29" t="s">
        <v>15</v>
      </c>
      <c r="B8"/>
      <c r="C8"/>
      <c r="D8" s="40">
        <v>9039</v>
      </c>
      <c r="E8" s="14"/>
      <c r="F8" s="14"/>
      <c r="G8" s="59">
        <v>9039</v>
      </c>
      <c r="H8" s="14"/>
      <c r="I8" s="14"/>
      <c r="J8" s="56">
        <v>9039</v>
      </c>
      <c r="K8" s="51"/>
      <c r="L8" s="51"/>
      <c r="M8" s="56">
        <v>9039</v>
      </c>
      <c r="N8" s="18">
        <f>G8-D8</f>
        <v>0</v>
      </c>
      <c r="O8" s="18">
        <f>J8-D8</f>
        <v>0</v>
      </c>
      <c r="P8" s="18">
        <f>M8-D8</f>
        <v>0</v>
      </c>
    </row>
    <row r="9" spans="1:16" x14ac:dyDescent="0.4">
      <c r="A9" s="29" t="s">
        <v>16</v>
      </c>
      <c r="B9"/>
      <c r="C9"/>
      <c r="D9" s="18">
        <v>9079.5</v>
      </c>
      <c r="E9" s="10"/>
      <c r="F9" s="10"/>
      <c r="G9" s="60">
        <v>9079.5</v>
      </c>
      <c r="H9" s="10"/>
      <c r="I9" s="10"/>
      <c r="J9" s="57">
        <v>9079.5</v>
      </c>
      <c r="K9" s="36"/>
      <c r="L9" s="36"/>
      <c r="M9" s="57">
        <v>9079.5</v>
      </c>
      <c r="N9" s="18">
        <f>G9-D9</f>
        <v>0</v>
      </c>
      <c r="O9" s="18">
        <f>J9-D9</f>
        <v>0</v>
      </c>
      <c r="P9" s="18">
        <f>M9-D9</f>
        <v>0</v>
      </c>
    </row>
    <row r="10" spans="1:16" x14ac:dyDescent="0.4">
      <c r="A10" s="29" t="s">
        <v>17</v>
      </c>
      <c r="B10"/>
      <c r="C10"/>
      <c r="D10" s="19">
        <f t="shared" ref="D10" si="0">D8+D9</f>
        <v>18118.5</v>
      </c>
      <c r="E10" s="13"/>
      <c r="F10" s="13"/>
      <c r="G10" s="61">
        <f t="shared" ref="G10:J10" si="1">G8+G9</f>
        <v>18118.5</v>
      </c>
      <c r="H10" s="13"/>
      <c r="I10" s="13"/>
      <c r="J10" s="58">
        <f t="shared" si="1"/>
        <v>18118.5</v>
      </c>
      <c r="K10" s="37"/>
      <c r="L10" s="37"/>
      <c r="M10" s="58">
        <f t="shared" ref="M10" si="2">M8+M9</f>
        <v>18118.5</v>
      </c>
      <c r="N10" s="19">
        <f>G10-D10</f>
        <v>0</v>
      </c>
      <c r="O10" s="19">
        <f>J10-D10</f>
        <v>0</v>
      </c>
      <c r="P10" s="19">
        <f>M10-D10</f>
        <v>0</v>
      </c>
    </row>
    <row r="11" spans="1:16" x14ac:dyDescent="0.4">
      <c r="A11" s="29"/>
      <c r="B11"/>
      <c r="C11"/>
      <c r="D11" s="6"/>
      <c r="E11"/>
      <c r="F11"/>
      <c r="G11" s="6"/>
      <c r="H11"/>
      <c r="I11"/>
      <c r="J11" s="6"/>
      <c r="K11" s="36"/>
      <c r="L11" s="36"/>
      <c r="M11" s="6"/>
      <c r="N11" s="6"/>
      <c r="O11" s="6"/>
      <c r="P11" s="6"/>
    </row>
    <row r="12" spans="1:16" x14ac:dyDescent="0.4">
      <c r="A12" s="28" t="s">
        <v>18</v>
      </c>
      <c r="B12" s="22"/>
      <c r="C12" s="22"/>
      <c r="D12" s="41">
        <f t="shared" ref="D12" si="3">D37</f>
        <v>121793095.92150883</v>
      </c>
      <c r="E12" s="5"/>
      <c r="F12" s="5"/>
      <c r="G12" s="41">
        <f t="shared" ref="G12:J12" si="4">G37</f>
        <v>123394999.90693727</v>
      </c>
      <c r="H12" s="5"/>
      <c r="I12" s="5"/>
      <c r="J12" s="41">
        <f t="shared" si="4"/>
        <v>123395000.38154097</v>
      </c>
      <c r="K12" s="52"/>
      <c r="L12" s="52"/>
      <c r="M12" s="41">
        <f t="shared" ref="M12" si="5">M37</f>
        <v>123395000.10181314</v>
      </c>
      <c r="N12" s="17">
        <f>G12-D12</f>
        <v>1601903.9854284376</v>
      </c>
      <c r="O12" s="17">
        <f>J12-D12</f>
        <v>1601904.4600321352</v>
      </c>
      <c r="P12" s="17">
        <f>M12-D12</f>
        <v>1601904.1803043038</v>
      </c>
    </row>
    <row r="13" spans="1:16" x14ac:dyDescent="0.4">
      <c r="A13" s="29"/>
      <c r="B13"/>
      <c r="C13"/>
      <c r="D13" s="39"/>
      <c r="E13"/>
      <c r="F13"/>
      <c r="G13" s="6"/>
      <c r="H13"/>
      <c r="I13"/>
      <c r="J13" s="6"/>
      <c r="K13" s="36"/>
      <c r="L13" s="36"/>
      <c r="M13" s="39"/>
      <c r="N13" s="20"/>
      <c r="O13" s="20"/>
      <c r="P13" s="20"/>
    </row>
    <row r="14" spans="1:16" x14ac:dyDescent="0.4">
      <c r="A14" s="29" t="s">
        <v>19</v>
      </c>
      <c r="B14" s="36">
        <v>4249.05</v>
      </c>
      <c r="C14" s="36"/>
      <c r="D14" s="39">
        <v>38407124.003723085</v>
      </c>
      <c r="E14" s="36">
        <v>4309.3999999999996</v>
      </c>
      <c r="F14" s="36"/>
      <c r="G14" s="39">
        <v>38952666.439930342</v>
      </c>
      <c r="H14" s="36">
        <v>4184.92</v>
      </c>
      <c r="I14" s="36"/>
      <c r="J14" s="39">
        <v>37827493.104659393</v>
      </c>
      <c r="K14" s="36">
        <v>4071.2</v>
      </c>
      <c r="L14" s="36"/>
      <c r="M14" s="39">
        <v>36799612.618880488</v>
      </c>
      <c r="N14" s="20">
        <f>G14-D14</f>
        <v>545542.43620725721</v>
      </c>
      <c r="O14" s="20">
        <f>J14-D14</f>
        <v>-579630.8990636915</v>
      </c>
      <c r="P14" s="20">
        <f>M14-D14</f>
        <v>-1607511.3848425969</v>
      </c>
    </row>
    <row r="15" spans="1:16" x14ac:dyDescent="0.4">
      <c r="A15" s="29" t="s">
        <v>20</v>
      </c>
      <c r="B15" s="36"/>
      <c r="C15" s="36">
        <v>5934.49</v>
      </c>
      <c r="D15" s="39">
        <v>32767282.176370427</v>
      </c>
      <c r="E15" s="36"/>
      <c r="F15" s="36">
        <v>6018.78</v>
      </c>
      <c r="G15" s="39">
        <v>33232715.176369462</v>
      </c>
      <c r="H15" s="36"/>
      <c r="I15" s="36">
        <v>5857.79</v>
      </c>
      <c r="J15" s="39">
        <v>32343813.67260012</v>
      </c>
      <c r="K15" s="36"/>
      <c r="L15" s="36">
        <v>5711.81</v>
      </c>
      <c r="M15" s="39">
        <v>31537767.365039572</v>
      </c>
      <c r="N15" s="20">
        <f>G15-D15</f>
        <v>465432.99999903515</v>
      </c>
      <c r="O15" s="20">
        <f>J15-D15</f>
        <v>-423468.50377030671</v>
      </c>
      <c r="P15" s="20">
        <f>M15-D15</f>
        <v>-1229514.8113308549</v>
      </c>
    </row>
    <row r="16" spans="1:16" x14ac:dyDescent="0.4">
      <c r="A16" s="29" t="s">
        <v>21</v>
      </c>
      <c r="B16" s="36"/>
      <c r="C16" s="36">
        <v>6594.74</v>
      </c>
      <c r="D16" s="39">
        <v>23464082.433057275</v>
      </c>
      <c r="E16" s="36"/>
      <c r="F16" s="36">
        <v>6688.41</v>
      </c>
      <c r="G16" s="39">
        <v>23797370.931635223</v>
      </c>
      <c r="H16" s="36"/>
      <c r="I16" s="36">
        <v>6699.41</v>
      </c>
      <c r="J16" s="39">
        <v>23836500.329071898</v>
      </c>
      <c r="K16" s="36"/>
      <c r="L16" s="36">
        <v>6390.01</v>
      </c>
      <c r="M16" s="39">
        <v>22735641.18654301</v>
      </c>
      <c r="N16" s="20">
        <f>G16-D16</f>
        <v>333288.49857794866</v>
      </c>
      <c r="O16" s="20">
        <f>J16-D16</f>
        <v>372417.89601462334</v>
      </c>
      <c r="P16" s="20">
        <f>M16-D16</f>
        <v>-728441.24651426449</v>
      </c>
    </row>
    <row r="17" spans="1:16" x14ac:dyDescent="0.4">
      <c r="A17" s="28" t="s">
        <v>22</v>
      </c>
      <c r="B17" s="37"/>
      <c r="C17" s="37"/>
      <c r="D17" s="21">
        <f t="shared" ref="D17" si="6">SUM(D14:D16)</f>
        <v>94638488.61315079</v>
      </c>
      <c r="E17" s="37"/>
      <c r="F17" s="37"/>
      <c r="G17" s="21">
        <f t="shared" ref="G17:J17" si="7">SUM(G14:G16)</f>
        <v>95982752.547935039</v>
      </c>
      <c r="H17" s="37"/>
      <c r="I17" s="37"/>
      <c r="J17" s="21">
        <f t="shared" si="7"/>
        <v>94007807.106331408</v>
      </c>
      <c r="K17" s="37"/>
      <c r="L17" s="37"/>
      <c r="M17" s="21">
        <f t="shared" ref="M17" si="8">SUM(M14:M16)</f>
        <v>91073021.170463085</v>
      </c>
      <c r="N17" s="21">
        <f>G17-D17</f>
        <v>1344263.9347842485</v>
      </c>
      <c r="O17" s="21">
        <f>J17-D17</f>
        <v>-630681.50681938231</v>
      </c>
      <c r="P17" s="21">
        <f>M17-D17</f>
        <v>-3565467.4426877052</v>
      </c>
    </row>
    <row r="18" spans="1:16" x14ac:dyDescent="0.4">
      <c r="A18" s="28"/>
      <c r="B18" s="37"/>
      <c r="C18" s="37"/>
      <c r="D18" s="39"/>
      <c r="E18" s="37"/>
      <c r="F18" s="37"/>
      <c r="G18" s="21"/>
      <c r="H18" s="37"/>
      <c r="I18" s="37"/>
      <c r="J18" s="21"/>
      <c r="K18" s="36"/>
      <c r="L18" s="36"/>
      <c r="M18" s="21"/>
      <c r="N18" s="20"/>
      <c r="O18" s="20"/>
      <c r="P18" s="20"/>
    </row>
    <row r="19" spans="1:16" x14ac:dyDescent="0.4">
      <c r="A19" s="29" t="s">
        <v>23</v>
      </c>
      <c r="B19" s="36">
        <v>135.85</v>
      </c>
      <c r="C19" s="36">
        <v>135.85</v>
      </c>
      <c r="D19" s="39">
        <v>740425.54158415843</v>
      </c>
      <c r="E19" s="36">
        <v>137.75190000000001</v>
      </c>
      <c r="F19" s="36">
        <v>137.75190000000001</v>
      </c>
      <c r="G19" s="39">
        <v>750791.49916633673</v>
      </c>
      <c r="H19" s="36">
        <v>241.26952499999999</v>
      </c>
      <c r="I19" s="36">
        <v>241.26952499999999</v>
      </c>
      <c r="J19" s="39">
        <v>1314995.3530797029</v>
      </c>
      <c r="K19" s="36">
        <v>346.68904999999995</v>
      </c>
      <c r="L19" s="36">
        <v>346.68904999999995</v>
      </c>
      <c r="M19" s="39">
        <v>1889565.1645752471</v>
      </c>
      <c r="N19" s="20">
        <f t="shared" ref="N19:N35" si="9">G19-D19</f>
        <v>10365.957582178293</v>
      </c>
      <c r="O19" s="20">
        <f t="shared" ref="O19:O35" si="10">J19-D19</f>
        <v>574569.81149554451</v>
      </c>
      <c r="P19" s="20">
        <f t="shared" ref="P19:P35" si="11">M19-D19</f>
        <v>1149139.6229910888</v>
      </c>
    </row>
    <row r="20" spans="1:16" x14ac:dyDescent="0.4">
      <c r="A20" s="29" t="s">
        <v>24</v>
      </c>
      <c r="B20" s="36">
        <v>885.43</v>
      </c>
      <c r="C20" s="36">
        <v>1163.32</v>
      </c>
      <c r="D20" s="39">
        <v>7625304.317419298</v>
      </c>
      <c r="E20" s="36">
        <v>897.82601999999997</v>
      </c>
      <c r="F20" s="36">
        <v>1179.6064799999999</v>
      </c>
      <c r="G20" s="39">
        <v>7732058.577863168</v>
      </c>
      <c r="H20" s="36">
        <v>839.04142499999989</v>
      </c>
      <c r="I20" s="36">
        <v>1129.0122374999999</v>
      </c>
      <c r="J20" s="39">
        <v>7335546.4441882288</v>
      </c>
      <c r="K20" s="36">
        <v>792.65284999999994</v>
      </c>
      <c r="L20" s="36">
        <v>1094.704475</v>
      </c>
      <c r="M20" s="39">
        <v>7045788.5709571615</v>
      </c>
      <c r="N20" s="20">
        <f t="shared" si="9"/>
        <v>106754.26044386998</v>
      </c>
      <c r="O20" s="20">
        <f t="shared" si="10"/>
        <v>-289757.87323106918</v>
      </c>
      <c r="P20" s="20">
        <f t="shared" si="11"/>
        <v>-579515.74646213651</v>
      </c>
    </row>
    <row r="21" spans="1:16" x14ac:dyDescent="0.4">
      <c r="A21" s="29" t="s">
        <v>25</v>
      </c>
      <c r="B21" s="36">
        <v>63.5</v>
      </c>
      <c r="C21" s="36">
        <v>91.55</v>
      </c>
      <c r="D21" s="39">
        <v>207769.91293260152</v>
      </c>
      <c r="E21" s="36">
        <v>64.388999999999996</v>
      </c>
      <c r="F21" s="36">
        <v>92.831699999999998</v>
      </c>
      <c r="G21" s="39">
        <v>210678.69171365793</v>
      </c>
      <c r="H21" s="36">
        <v>112.86765</v>
      </c>
      <c r="I21" s="36">
        <v>163.5609</v>
      </c>
      <c r="J21" s="39">
        <v>370400.12497157417</v>
      </c>
      <c r="K21" s="36">
        <v>162.2353</v>
      </c>
      <c r="L21" s="36">
        <v>235.5718</v>
      </c>
      <c r="M21" s="39">
        <v>533030.33701054682</v>
      </c>
      <c r="N21" s="20">
        <f t="shared" si="9"/>
        <v>2908.7787810564041</v>
      </c>
      <c r="O21" s="20">
        <f t="shared" si="10"/>
        <v>162630.21203897265</v>
      </c>
      <c r="P21" s="20">
        <f t="shared" si="11"/>
        <v>325260.4240779453</v>
      </c>
    </row>
    <row r="22" spans="1:16" x14ac:dyDescent="0.4">
      <c r="A22" s="29" t="s">
        <v>26</v>
      </c>
      <c r="B22" s="36">
        <v>76.790000000000006</v>
      </c>
      <c r="C22" s="36">
        <v>122.56</v>
      </c>
      <c r="D22" s="39">
        <v>333314.25444110361</v>
      </c>
      <c r="E22" s="36">
        <v>77.865060000000014</v>
      </c>
      <c r="F22" s="36">
        <v>124.27584</v>
      </c>
      <c r="G22" s="39">
        <v>337980.65400327905</v>
      </c>
      <c r="H22" s="36">
        <v>137.663025</v>
      </c>
      <c r="I22" s="36">
        <v>217.95693749999998</v>
      </c>
      <c r="J22" s="39">
        <v>594310.40702089295</v>
      </c>
      <c r="K22" s="36">
        <v>198.53604999999999</v>
      </c>
      <c r="L22" s="36">
        <v>313.35387500000002</v>
      </c>
      <c r="M22" s="39">
        <v>855306.55960068223</v>
      </c>
      <c r="N22" s="20">
        <f t="shared" si="9"/>
        <v>4666.3995621754439</v>
      </c>
      <c r="O22" s="20">
        <f t="shared" si="10"/>
        <v>260996.15257978934</v>
      </c>
      <c r="P22" s="20">
        <f t="shared" si="11"/>
        <v>521992.30515957862</v>
      </c>
    </row>
    <row r="23" spans="1:16" x14ac:dyDescent="0.4">
      <c r="A23" s="29" t="s">
        <v>27</v>
      </c>
      <c r="B23" s="36">
        <v>121.08</v>
      </c>
      <c r="C23" s="36">
        <v>171.29</v>
      </c>
      <c r="D23" s="39">
        <v>330226.57627208001</v>
      </c>
      <c r="E23" s="36">
        <v>122.77512</v>
      </c>
      <c r="F23" s="36">
        <v>173.68806000000001</v>
      </c>
      <c r="G23" s="39">
        <v>334849.74833988916</v>
      </c>
      <c r="H23" s="36">
        <v>215.36415</v>
      </c>
      <c r="I23" s="36">
        <v>304.91921249999996</v>
      </c>
      <c r="J23" s="39">
        <v>587675.05873675563</v>
      </c>
      <c r="K23" s="36">
        <v>309.64830000000001</v>
      </c>
      <c r="L23" s="36">
        <v>438.54842499999995</v>
      </c>
      <c r="M23" s="39">
        <v>845123.5412014313</v>
      </c>
      <c r="N23" s="20">
        <f t="shared" si="9"/>
        <v>4623.1720678091515</v>
      </c>
      <c r="O23" s="20">
        <f t="shared" si="10"/>
        <v>257448.48246467562</v>
      </c>
      <c r="P23" s="20">
        <f t="shared" si="11"/>
        <v>514896.96492935129</v>
      </c>
    </row>
    <row r="24" spans="1:16" x14ac:dyDescent="0.4">
      <c r="A24" s="29" t="s">
        <v>28</v>
      </c>
      <c r="B24" s="36">
        <v>131.41999999999999</v>
      </c>
      <c r="C24" s="36">
        <v>196.56</v>
      </c>
      <c r="D24" s="39">
        <v>574840.24859004829</v>
      </c>
      <c r="E24" s="36">
        <v>133.25987999999998</v>
      </c>
      <c r="F24" s="36">
        <v>199.31184000000002</v>
      </c>
      <c r="G24" s="39">
        <v>582888.01207030891</v>
      </c>
      <c r="H24" s="36">
        <v>234.98145</v>
      </c>
      <c r="I24" s="36">
        <v>340.18237499999998</v>
      </c>
      <c r="J24" s="39">
        <v>1007511.5306486343</v>
      </c>
      <c r="K24" s="36">
        <v>338.54290000000003</v>
      </c>
      <c r="L24" s="36">
        <v>483.80474999999996</v>
      </c>
      <c r="M24" s="39">
        <v>1440182.8127072207</v>
      </c>
      <c r="N24" s="20">
        <f t="shared" si="9"/>
        <v>8047.763480260619</v>
      </c>
      <c r="O24" s="20">
        <f t="shared" si="10"/>
        <v>432671.28205858602</v>
      </c>
      <c r="P24" s="20">
        <f t="shared" si="11"/>
        <v>865342.56411717238</v>
      </c>
    </row>
    <row r="25" spans="1:16" x14ac:dyDescent="0.4">
      <c r="A25" s="29" t="s">
        <v>29</v>
      </c>
      <c r="B25" s="36">
        <v>140.28</v>
      </c>
      <c r="C25" s="36">
        <v>221.85</v>
      </c>
      <c r="D25" s="39">
        <v>358987.77510509436</v>
      </c>
      <c r="E25" s="36">
        <v>142.24392</v>
      </c>
      <c r="F25" s="36">
        <v>224.95589999999999</v>
      </c>
      <c r="G25" s="39">
        <v>364013.60395656567</v>
      </c>
      <c r="H25" s="36">
        <v>250.52317500000001</v>
      </c>
      <c r="I25" s="36">
        <v>373.97774999999996</v>
      </c>
      <c r="J25" s="39">
        <v>619416.40915038437</v>
      </c>
      <c r="K25" s="36">
        <v>360.76634999999999</v>
      </c>
      <c r="L25" s="36">
        <v>526.10549999999989</v>
      </c>
      <c r="M25" s="39">
        <v>879845.04319567443</v>
      </c>
      <c r="N25" s="20">
        <f t="shared" si="9"/>
        <v>5025.8288514713058</v>
      </c>
      <c r="O25" s="20">
        <f t="shared" si="10"/>
        <v>260428.63404529</v>
      </c>
      <c r="P25" s="20">
        <f t="shared" si="11"/>
        <v>520857.26809058007</v>
      </c>
    </row>
    <row r="26" spans="1:16" x14ac:dyDescent="0.4">
      <c r="A26" s="29" t="s">
        <v>30</v>
      </c>
      <c r="B26" s="36">
        <v>183.1</v>
      </c>
      <c r="C26" s="36">
        <v>292.89</v>
      </c>
      <c r="D26" s="39">
        <v>14785.754485269037</v>
      </c>
      <c r="E26" s="36">
        <v>185.6634</v>
      </c>
      <c r="F26" s="36">
        <v>296.99045999999998</v>
      </c>
      <c r="G26" s="39">
        <v>14992.755048062803</v>
      </c>
      <c r="H26" s="36">
        <v>327.12180000000001</v>
      </c>
      <c r="I26" s="36">
        <v>483.60367499999995</v>
      </c>
      <c r="J26" s="39">
        <v>24785.374281697357</v>
      </c>
      <c r="K26" s="36">
        <v>471.14359999999999</v>
      </c>
      <c r="L26" s="36">
        <v>674.31735000000003</v>
      </c>
      <c r="M26" s="39">
        <v>34784.994078125688</v>
      </c>
      <c r="N26" s="20">
        <f t="shared" si="9"/>
        <v>207.00056279376622</v>
      </c>
      <c r="O26" s="20">
        <f t="shared" si="10"/>
        <v>9999.6197964283201</v>
      </c>
      <c r="P26" s="20">
        <f t="shared" si="11"/>
        <v>19999.239592856651</v>
      </c>
    </row>
    <row r="27" spans="1:16" x14ac:dyDescent="0.4">
      <c r="A27" s="29" t="s">
        <v>31</v>
      </c>
      <c r="B27" s="36">
        <v>599.54999999999995</v>
      </c>
      <c r="C27" s="36">
        <v>3208.58</v>
      </c>
      <c r="D27" s="39">
        <v>2909359</v>
      </c>
      <c r="E27" s="36">
        <v>607.94369999999992</v>
      </c>
      <c r="F27" s="36">
        <v>3253.5001200000002</v>
      </c>
      <c r="G27" s="39">
        <v>2950090</v>
      </c>
      <c r="H27" s="36">
        <v>617.21748749999995</v>
      </c>
      <c r="I27" s="36">
        <v>2860.1679749999998</v>
      </c>
      <c r="J27" s="39">
        <v>2822987</v>
      </c>
      <c r="K27" s="36">
        <v>634.88</v>
      </c>
      <c r="L27" s="36">
        <v>2511.7600000000002</v>
      </c>
      <c r="M27" s="39">
        <v>2736616</v>
      </c>
      <c r="N27" s="20">
        <f t="shared" si="9"/>
        <v>40731</v>
      </c>
      <c r="O27" s="20">
        <f t="shared" si="10"/>
        <v>-86372</v>
      </c>
      <c r="P27" s="20">
        <f t="shared" si="11"/>
        <v>-172743</v>
      </c>
    </row>
    <row r="28" spans="1:16" x14ac:dyDescent="0.4">
      <c r="A28" s="29" t="s">
        <v>32</v>
      </c>
      <c r="B28" s="36">
        <v>0</v>
      </c>
      <c r="C28" s="36">
        <v>0</v>
      </c>
      <c r="D28" s="39">
        <v>0</v>
      </c>
      <c r="E28" s="36">
        <v>0</v>
      </c>
      <c r="F28" s="36">
        <v>0</v>
      </c>
      <c r="G28" s="39">
        <v>0</v>
      </c>
      <c r="H28" s="36">
        <v>0</v>
      </c>
      <c r="I28" s="36">
        <v>0</v>
      </c>
      <c r="J28" s="39">
        <v>0</v>
      </c>
      <c r="K28" s="36">
        <v>0</v>
      </c>
      <c r="L28" s="36">
        <v>0</v>
      </c>
      <c r="M28" s="39">
        <v>0</v>
      </c>
      <c r="N28" s="20">
        <f t="shared" si="9"/>
        <v>0</v>
      </c>
      <c r="O28" s="20">
        <f t="shared" si="10"/>
        <v>0</v>
      </c>
      <c r="P28" s="20">
        <f t="shared" si="11"/>
        <v>0</v>
      </c>
    </row>
    <row r="29" spans="1:16" x14ac:dyDescent="0.4">
      <c r="A29" s="29" t="s">
        <v>33</v>
      </c>
      <c r="B29" s="36">
        <v>722.34</v>
      </c>
      <c r="C29" s="36"/>
      <c r="D29" s="39">
        <v>1962059.4405739226</v>
      </c>
      <c r="E29" s="36">
        <v>732.45</v>
      </c>
      <c r="F29" s="36">
        <v>0</v>
      </c>
      <c r="G29" s="39">
        <v>1989528</v>
      </c>
      <c r="H29" s="36">
        <v>876.86</v>
      </c>
      <c r="I29" s="36"/>
      <c r="J29" s="39">
        <v>2381789</v>
      </c>
      <c r="K29" s="36">
        <v>1031.3900000000001</v>
      </c>
      <c r="L29" s="36"/>
      <c r="M29" s="39">
        <v>2801517.8285995042</v>
      </c>
      <c r="N29" s="20">
        <f t="shared" si="9"/>
        <v>27468.559426077409</v>
      </c>
      <c r="O29" s="20">
        <f t="shared" si="10"/>
        <v>419729.55942607741</v>
      </c>
      <c r="P29" s="20">
        <f t="shared" si="11"/>
        <v>839458.3880255816</v>
      </c>
    </row>
    <row r="30" spans="1:16" x14ac:dyDescent="0.4">
      <c r="A30" s="29" t="s">
        <v>34</v>
      </c>
      <c r="B30" s="36"/>
      <c r="C30" s="36">
        <v>1851.22</v>
      </c>
      <c r="D30" s="39">
        <v>3010194</v>
      </c>
      <c r="E30" s="36">
        <v>0</v>
      </c>
      <c r="F30" s="36">
        <v>1877.13</v>
      </c>
      <c r="G30" s="39">
        <v>3052337</v>
      </c>
      <c r="H30" s="36"/>
      <c r="I30" s="36">
        <v>1895.52</v>
      </c>
      <c r="J30" s="39">
        <v>3082247</v>
      </c>
      <c r="K30" s="36"/>
      <c r="L30" s="36">
        <v>1939.83</v>
      </c>
      <c r="M30" s="39">
        <v>3154299</v>
      </c>
      <c r="N30" s="20">
        <f t="shared" si="9"/>
        <v>42143</v>
      </c>
      <c r="O30" s="20">
        <f t="shared" si="10"/>
        <v>72053</v>
      </c>
      <c r="P30" s="20">
        <f t="shared" si="11"/>
        <v>144105</v>
      </c>
    </row>
    <row r="31" spans="1:16" x14ac:dyDescent="0.4">
      <c r="A31" s="29" t="s">
        <v>35</v>
      </c>
      <c r="B31" s="36">
        <v>945.41</v>
      </c>
      <c r="C31" s="36">
        <v>950.87</v>
      </c>
      <c r="D31" s="39">
        <v>51638.294200000011</v>
      </c>
      <c r="E31" s="36">
        <v>958.64573999999993</v>
      </c>
      <c r="F31" s="36">
        <v>964.18218000000002</v>
      </c>
      <c r="G31" s="39">
        <v>52361.230318800008</v>
      </c>
      <c r="H31" s="36">
        <v>983.37318749999997</v>
      </c>
      <c r="I31" s="36">
        <v>1107.573975</v>
      </c>
      <c r="J31" s="39">
        <v>53711.843501250012</v>
      </c>
      <c r="K31" s="36">
        <v>1021.3363749999999</v>
      </c>
      <c r="L31" s="36">
        <v>1264.2779499999999</v>
      </c>
      <c r="M31" s="39">
        <v>55785.392802500006</v>
      </c>
      <c r="N31" s="20">
        <f t="shared" si="9"/>
        <v>722.93611879999662</v>
      </c>
      <c r="O31" s="20">
        <f t="shared" si="10"/>
        <v>2073.549301250001</v>
      </c>
      <c r="P31" s="20">
        <f t="shared" si="11"/>
        <v>4147.0986024999947</v>
      </c>
    </row>
    <row r="32" spans="1:16" x14ac:dyDescent="0.4">
      <c r="A32" s="28" t="s">
        <v>36</v>
      </c>
      <c r="B32" s="37">
        <v>129989.2</v>
      </c>
      <c r="C32" s="37">
        <v>129989.2</v>
      </c>
      <c r="D32" s="21">
        <v>6629449.2000000058</v>
      </c>
      <c r="E32" s="37">
        <v>131809.04879999999</v>
      </c>
      <c r="F32" s="37">
        <v>131809.04879999999</v>
      </c>
      <c r="G32" s="21">
        <v>6722261.4887999995</v>
      </c>
      <c r="H32" s="37">
        <v>133464.32475</v>
      </c>
      <c r="I32" s="37">
        <v>133464.32475</v>
      </c>
      <c r="J32" s="21">
        <v>6806680.5622499958</v>
      </c>
      <c r="K32" s="37">
        <v>136939.44949999999</v>
      </c>
      <c r="L32" s="37">
        <v>136939.44949999999</v>
      </c>
      <c r="M32" s="21">
        <v>6983911.9245000044</v>
      </c>
      <c r="N32" s="17">
        <f t="shared" si="9"/>
        <v>92812.288799993694</v>
      </c>
      <c r="O32" s="17">
        <f t="shared" si="10"/>
        <v>177231.36224998999</v>
      </c>
      <c r="P32" s="17">
        <f t="shared" si="11"/>
        <v>354462.72449999861</v>
      </c>
    </row>
    <row r="33" spans="1:16" x14ac:dyDescent="0.4">
      <c r="A33" s="29" t="s">
        <v>37</v>
      </c>
      <c r="B33" s="36">
        <v>8500</v>
      </c>
      <c r="C33" s="36">
        <v>102100</v>
      </c>
      <c r="D33" s="39">
        <v>314800</v>
      </c>
      <c r="E33" s="36">
        <v>8500</v>
      </c>
      <c r="F33" s="36">
        <v>102100</v>
      </c>
      <c r="G33" s="39">
        <v>314800</v>
      </c>
      <c r="H33" s="36">
        <v>8500</v>
      </c>
      <c r="I33" s="36">
        <v>102100</v>
      </c>
      <c r="J33" s="39">
        <v>314800</v>
      </c>
      <c r="K33" s="36">
        <v>8500</v>
      </c>
      <c r="L33" s="36">
        <v>102100</v>
      </c>
      <c r="M33" s="39">
        <v>314800</v>
      </c>
      <c r="N33" s="20">
        <f t="shared" si="9"/>
        <v>0</v>
      </c>
      <c r="O33" s="20">
        <f t="shared" si="10"/>
        <v>0</v>
      </c>
      <c r="P33" s="20">
        <f t="shared" si="11"/>
        <v>0</v>
      </c>
    </row>
    <row r="34" spans="1:16" ht="15.4" thickBot="1" x14ac:dyDescent="0.45">
      <c r="A34" s="29" t="s">
        <v>38</v>
      </c>
      <c r="B34" s="36">
        <v>613865.44999999995</v>
      </c>
      <c r="C34" s="36">
        <v>770026.8</v>
      </c>
      <c r="D34" s="39">
        <v>1383892.25</v>
      </c>
      <c r="E34" s="36">
        <f>G34-F34</f>
        <v>613865.44999999995</v>
      </c>
      <c r="F34" s="36">
        <f>718936.8+51090</f>
        <v>770026.8</v>
      </c>
      <c r="G34" s="39">
        <v>1383892.25</v>
      </c>
      <c r="H34" s="36">
        <v>613865.44999999995</v>
      </c>
      <c r="I34" s="36">
        <v>770026.8</v>
      </c>
      <c r="J34" s="39">
        <v>1383892.25</v>
      </c>
      <c r="K34" s="36">
        <v>613865.44999999995</v>
      </c>
      <c r="L34" s="36">
        <v>770026.8</v>
      </c>
      <c r="M34" s="39">
        <v>1383892.25</v>
      </c>
      <c r="N34" s="20">
        <f t="shared" si="9"/>
        <v>0</v>
      </c>
      <c r="O34" s="20">
        <f t="shared" si="10"/>
        <v>0</v>
      </c>
      <c r="P34" s="20">
        <f t="shared" si="11"/>
        <v>0</v>
      </c>
    </row>
    <row r="35" spans="1:16" ht="15.4" thickBot="1" x14ac:dyDescent="0.45">
      <c r="A35" s="29" t="s">
        <v>39</v>
      </c>
      <c r="B35" s="36">
        <f>D35-C35</f>
        <v>563954.25275446137</v>
      </c>
      <c r="C35" s="36">
        <v>143606.49</v>
      </c>
      <c r="D35" s="39">
        <v>707560.74275446136</v>
      </c>
      <c r="E35" s="36">
        <f>G35-F35</f>
        <v>504899.1877221457</v>
      </c>
      <c r="F35" s="36">
        <v>113824.66</v>
      </c>
      <c r="G35" s="55">
        <v>618723.84772214573</v>
      </c>
      <c r="H35" s="36">
        <f>J35-I35</f>
        <v>559880.19738043135</v>
      </c>
      <c r="I35" s="36">
        <v>126564.72</v>
      </c>
      <c r="J35" s="39">
        <v>686444.91738043132</v>
      </c>
      <c r="K35" s="36">
        <f>M35-L35</f>
        <v>550682.442121953</v>
      </c>
      <c r="L35" s="36">
        <f>753170.81+63676.26</f>
        <v>816847.07000000007</v>
      </c>
      <c r="M35" s="39">
        <v>1367529.5121219531</v>
      </c>
      <c r="N35" s="20">
        <f t="shared" si="9"/>
        <v>-88836.895032315631</v>
      </c>
      <c r="O35" s="20">
        <f t="shared" si="10"/>
        <v>-21115.825374030042</v>
      </c>
      <c r="P35" s="20">
        <f t="shared" si="11"/>
        <v>659968.76936749171</v>
      </c>
    </row>
    <row r="36" spans="1:16" x14ac:dyDescent="0.4">
      <c r="A36" s="29"/>
      <c r="B36"/>
      <c r="C36"/>
      <c r="D36" s="39"/>
      <c r="E36" s="9"/>
      <c r="F36" s="9"/>
      <c r="G36" s="39"/>
      <c r="H36" s="9"/>
      <c r="I36" s="9"/>
      <c r="J36" s="39"/>
      <c r="K36" s="36"/>
      <c r="L36" s="36"/>
      <c r="M36" s="39"/>
      <c r="N36" s="20"/>
      <c r="O36" s="20"/>
      <c r="P36" s="20"/>
    </row>
    <row r="37" spans="1:16" s="15" customFormat="1" x14ac:dyDescent="0.4">
      <c r="A37" s="28" t="s">
        <v>40</v>
      </c>
      <c r="B37" s="22"/>
      <c r="C37" s="22"/>
      <c r="D37" s="21">
        <f>SUM(D17:D35)</f>
        <v>121793095.92150883</v>
      </c>
      <c r="E37" s="7"/>
      <c r="F37" s="7"/>
      <c r="G37" s="21">
        <f>SUM(G17:G35)</f>
        <v>123394999.90693727</v>
      </c>
      <c r="H37" s="7"/>
      <c r="I37" s="7"/>
      <c r="J37" s="21">
        <f>SUM(J17:J35)</f>
        <v>123395000.38154097</v>
      </c>
      <c r="K37" s="37"/>
      <c r="L37" s="37"/>
      <c r="M37" s="21">
        <f>SUM(M17:M35)</f>
        <v>123395000.10181314</v>
      </c>
      <c r="N37" s="17">
        <f>G37-D37</f>
        <v>1601903.9854284376</v>
      </c>
      <c r="O37" s="17">
        <f>J37-D37</f>
        <v>1601904.4600321352</v>
      </c>
      <c r="P37" s="17">
        <f>M37-D37</f>
        <v>1601904.1803043038</v>
      </c>
    </row>
    <row r="38" spans="1:16" s="15" customFormat="1" x14ac:dyDescent="0.4">
      <c r="A38" s="28"/>
      <c r="B38" s="22"/>
      <c r="C38" s="22"/>
      <c r="D38" s="17"/>
      <c r="E38" s="7"/>
      <c r="F38" s="7"/>
      <c r="G38" s="17"/>
      <c r="H38" s="7"/>
      <c r="I38" s="7"/>
      <c r="J38" s="17"/>
      <c r="K38" s="37"/>
      <c r="L38" s="37"/>
      <c r="M38" s="17"/>
      <c r="N38" s="17"/>
      <c r="O38" s="17"/>
      <c r="P38" s="17"/>
    </row>
    <row r="39" spans="1:16" s="15" customFormat="1" x14ac:dyDescent="0.4">
      <c r="A39" s="29" t="s">
        <v>41</v>
      </c>
      <c r="B39"/>
      <c r="C39"/>
      <c r="D39" s="20"/>
      <c r="E39" s="9"/>
      <c r="F39" s="9"/>
      <c r="G39" s="20">
        <v>621000</v>
      </c>
      <c r="H39" s="9"/>
      <c r="I39" s="9"/>
      <c r="J39" s="20">
        <v>621000</v>
      </c>
      <c r="K39" s="36"/>
      <c r="L39" s="36"/>
      <c r="M39" s="20">
        <v>621000</v>
      </c>
      <c r="N39" s="20"/>
      <c r="O39" s="20"/>
      <c r="P39" s="20"/>
    </row>
    <row r="40" spans="1:16" x14ac:dyDescent="0.4">
      <c r="A40" s="29" t="s">
        <v>42</v>
      </c>
      <c r="B40"/>
      <c r="C40"/>
      <c r="D40" s="20"/>
      <c r="E40" s="9"/>
      <c r="F40" s="9"/>
      <c r="G40" s="20"/>
      <c r="H40" s="9"/>
      <c r="I40" s="9"/>
      <c r="J40" s="20"/>
      <c r="K40" s="36"/>
      <c r="L40" s="36"/>
      <c r="M40" s="20"/>
      <c r="N40" s="20"/>
      <c r="O40" s="20"/>
      <c r="P40" s="20"/>
    </row>
    <row r="41" spans="1:16" x14ac:dyDescent="0.4">
      <c r="A41" s="29" t="s">
        <v>43</v>
      </c>
      <c r="B41"/>
      <c r="C41"/>
      <c r="D41" s="20">
        <v>235000</v>
      </c>
      <c r="E41" s="9"/>
      <c r="F41" s="9"/>
      <c r="G41" s="20">
        <v>235000</v>
      </c>
      <c r="H41" s="9"/>
      <c r="I41" s="9"/>
      <c r="J41" s="20">
        <v>235000</v>
      </c>
      <c r="K41" s="36"/>
      <c r="L41" s="36"/>
      <c r="M41" s="20">
        <v>235000</v>
      </c>
      <c r="N41" s="20"/>
      <c r="O41" s="20"/>
      <c r="P41" s="20"/>
    </row>
    <row r="42" spans="1:16" ht="15.4" thickBot="1" x14ac:dyDescent="0.45">
      <c r="A42" s="26"/>
      <c r="D42" s="20"/>
      <c r="E42" s="33"/>
      <c r="F42" s="33"/>
      <c r="G42" s="20"/>
      <c r="H42" s="33"/>
      <c r="I42" s="33"/>
      <c r="J42" s="20"/>
      <c r="K42" s="36"/>
      <c r="L42" s="36"/>
      <c r="M42" s="20"/>
      <c r="N42" s="20"/>
      <c r="O42" s="20"/>
      <c r="P42" s="20"/>
    </row>
    <row r="43" spans="1:16" ht="15.4" thickBot="1" x14ac:dyDescent="0.45">
      <c r="A43" s="23" t="s">
        <v>44</v>
      </c>
      <c r="B43" s="34"/>
      <c r="C43" s="34"/>
      <c r="D43" s="25">
        <f t="shared" ref="D43" si="12">D37++D39+D40+D41</f>
        <v>122028095.92150883</v>
      </c>
      <c r="E43" s="24"/>
      <c r="F43" s="24"/>
      <c r="G43" s="25">
        <f t="shared" ref="G43:J43" si="13">G37++G39+G40+G41</f>
        <v>124250999.90693727</v>
      </c>
      <c r="H43" s="24"/>
      <c r="I43" s="24"/>
      <c r="J43" s="25">
        <f t="shared" si="13"/>
        <v>124251000.38154097</v>
      </c>
      <c r="K43" s="53"/>
      <c r="L43" s="53"/>
      <c r="M43" s="25">
        <f t="shared" ref="M43" si="14">M37++M39+M40+M41</f>
        <v>124251000.10181314</v>
      </c>
      <c r="N43" s="25"/>
      <c r="O43" s="25"/>
      <c r="P43" s="25"/>
    </row>
    <row r="44" spans="1:16" x14ac:dyDescent="0.4">
      <c r="A44"/>
      <c r="B44"/>
      <c r="C44"/>
      <c r="D44"/>
      <c r="E44" s="9"/>
      <c r="F44" s="9"/>
      <c r="G44" s="9"/>
      <c r="H44" s="9"/>
      <c r="I44" s="9"/>
      <c r="J44" s="9"/>
      <c r="K44" s="37"/>
      <c r="L44" s="37"/>
      <c r="M44" s="7"/>
      <c r="N44" s="8"/>
      <c r="O44" s="8"/>
      <c r="P44" s="8"/>
    </row>
    <row r="45" spans="1:16" x14ac:dyDescent="0.4">
      <c r="A45"/>
      <c r="B45"/>
      <c r="C45"/>
      <c r="D45"/>
      <c r="E45" s="36"/>
      <c r="F45" s="36"/>
      <c r="G45" s="9"/>
      <c r="H45" s="9"/>
      <c r="I45" s="9"/>
      <c r="J45" s="9"/>
      <c r="K45" s="36"/>
      <c r="L45" s="36"/>
      <c r="M45" s="54"/>
      <c r="N45" s="12"/>
      <c r="O45" s="12"/>
      <c r="P45" s="12"/>
    </row>
    <row r="46" spans="1:16" x14ac:dyDescent="0.4">
      <c r="A46" s="22"/>
      <c r="B46"/>
      <c r="C46"/>
      <c r="D46" s="22"/>
      <c r="E46" s="36"/>
      <c r="F46" s="36"/>
      <c r="G46" s="22"/>
      <c r="H46" s="22"/>
      <c r="I46" s="22"/>
      <c r="J46" s="22"/>
      <c r="K46" s="36"/>
      <c r="L46" s="36"/>
      <c r="M46" s="54"/>
      <c r="N46" s="11"/>
      <c r="O46" s="11"/>
      <c r="P46" s="11"/>
    </row>
    <row r="47" spans="1:16" x14ac:dyDescent="0.4">
      <c r="A47" s="22"/>
      <c r="B47"/>
      <c r="C47"/>
      <c r="D47" s="22"/>
      <c r="E47" s="36"/>
      <c r="F47" s="36"/>
      <c r="G47" s="22"/>
      <c r="H47" s="22"/>
      <c r="I47" s="22"/>
      <c r="J47" s="7"/>
      <c r="K47" s="36"/>
      <c r="L47" s="36"/>
      <c r="M47" s="10"/>
      <c r="N47" s="11"/>
      <c r="O47" s="11"/>
    </row>
    <row r="48" spans="1:16" x14ac:dyDescent="0.4">
      <c r="A48"/>
      <c r="B48"/>
      <c r="C48"/>
      <c r="D48"/>
      <c r="E48" s="36"/>
      <c r="F48" s="36"/>
      <c r="G48"/>
      <c r="H48"/>
      <c r="I48"/>
      <c r="J48"/>
      <c r="K48" s="36"/>
      <c r="L48" s="36"/>
      <c r="M48"/>
      <c r="N48"/>
      <c r="O48"/>
    </row>
    <row r="49" spans="1:15" x14ac:dyDescent="0.4">
      <c r="A49"/>
      <c r="B49"/>
      <c r="C49"/>
      <c r="D49"/>
      <c r="E49" s="36"/>
      <c r="F49" s="36"/>
      <c r="G49"/>
      <c r="H49"/>
      <c r="I49"/>
      <c r="J49"/>
      <c r="K49" s="36"/>
      <c r="L49" s="36"/>
      <c r="M49"/>
      <c r="N49"/>
      <c r="O49"/>
    </row>
    <row r="50" spans="1:15" x14ac:dyDescent="0.4">
      <c r="A50"/>
      <c r="B50"/>
      <c r="C50"/>
      <c r="D50"/>
      <c r="E50" s="36"/>
      <c r="F50" s="36"/>
      <c r="G50"/>
      <c r="H50"/>
      <c r="I50"/>
      <c r="J50"/>
      <c r="K50" s="36"/>
      <c r="L50" s="36"/>
      <c r="M50"/>
      <c r="N50"/>
      <c r="O50"/>
    </row>
    <row r="51" spans="1:15" x14ac:dyDescent="0.4">
      <c r="A51"/>
      <c r="B51"/>
      <c r="C51"/>
      <c r="D51"/>
      <c r="E51" s="36"/>
      <c r="F51" s="36"/>
      <c r="G51"/>
      <c r="H51"/>
      <c r="I51"/>
      <c r="J51"/>
      <c r="K51" s="36"/>
      <c r="L51" s="36"/>
      <c r="M51"/>
      <c r="N51"/>
      <c r="O51"/>
    </row>
    <row r="52" spans="1:15" x14ac:dyDescent="0.4">
      <c r="A52"/>
      <c r="B52"/>
      <c r="C52"/>
      <c r="D52"/>
      <c r="E52" s="36"/>
      <c r="F52" s="36"/>
      <c r="G52"/>
      <c r="H52"/>
      <c r="I52"/>
      <c r="J52"/>
      <c r="K52" s="36"/>
      <c r="L52" s="36"/>
      <c r="M52"/>
      <c r="N52"/>
      <c r="O52"/>
    </row>
    <row r="53" spans="1:15" x14ac:dyDescent="0.4">
      <c r="A53"/>
      <c r="B53"/>
      <c r="C53"/>
      <c r="D53"/>
      <c r="E53" s="36"/>
      <c r="F53" s="36"/>
      <c r="G53"/>
      <c r="H53"/>
      <c r="I53"/>
      <c r="J53"/>
      <c r="K53" s="36"/>
      <c r="L53" s="36"/>
      <c r="M53"/>
      <c r="N53"/>
      <c r="O53"/>
    </row>
    <row r="54" spans="1:15" x14ac:dyDescent="0.4">
      <c r="A54"/>
      <c r="B54"/>
      <c r="C54"/>
      <c r="D54"/>
      <c r="E54" s="36"/>
      <c r="F54" s="36"/>
      <c r="G54"/>
      <c r="H54"/>
      <c r="I54"/>
      <c r="J54"/>
      <c r="K54" s="36"/>
      <c r="L54" s="36"/>
      <c r="M54"/>
      <c r="N54"/>
      <c r="O54"/>
    </row>
    <row r="55" spans="1:15" x14ac:dyDescent="0.4">
      <c r="A55"/>
      <c r="B55"/>
      <c r="C55"/>
      <c r="D55"/>
      <c r="E55" s="36"/>
      <c r="F55" s="36"/>
      <c r="G55"/>
      <c r="H55"/>
      <c r="I55"/>
      <c r="J55"/>
      <c r="K55" s="36"/>
      <c r="L55" s="36"/>
      <c r="M55"/>
      <c r="N55"/>
      <c r="O55"/>
    </row>
    <row r="56" spans="1:15" x14ac:dyDescent="0.4">
      <c r="A56"/>
      <c r="B56"/>
      <c r="C56"/>
      <c r="D56"/>
      <c r="E56" s="36"/>
      <c r="F56" s="36"/>
      <c r="G56"/>
      <c r="H56"/>
      <c r="I56"/>
      <c r="J56"/>
      <c r="K56" s="36"/>
      <c r="L56" s="36"/>
      <c r="M56"/>
      <c r="N56" s="11"/>
      <c r="O56" s="11"/>
    </row>
    <row r="57" spans="1:15" x14ac:dyDescent="0.4">
      <c r="A57"/>
      <c r="B57"/>
      <c r="C57"/>
      <c r="D57"/>
      <c r="E57" s="36"/>
      <c r="F57" s="36"/>
      <c r="G57"/>
      <c r="H57"/>
      <c r="I57"/>
      <c r="J57"/>
      <c r="K57" s="36"/>
      <c r="L57" s="36"/>
      <c r="M57"/>
      <c r="N57" s="11"/>
      <c r="O57" s="11"/>
    </row>
    <row r="58" spans="1:15" x14ac:dyDescent="0.4">
      <c r="A58"/>
      <c r="B58"/>
      <c r="C58"/>
      <c r="D58"/>
      <c r="E58" s="36"/>
      <c r="F58" s="36"/>
      <c r="G58"/>
      <c r="H58"/>
      <c r="I58"/>
      <c r="J58"/>
      <c r="K58" s="36"/>
      <c r="L58" s="36"/>
      <c r="M58"/>
      <c r="N58"/>
      <c r="O58"/>
    </row>
    <row r="59" spans="1:15" x14ac:dyDescent="0.4">
      <c r="A59"/>
      <c r="B59"/>
      <c r="C59"/>
      <c r="D59"/>
      <c r="E59" s="36"/>
      <c r="F59" s="36"/>
      <c r="G59"/>
      <c r="H59"/>
      <c r="I59"/>
      <c r="J59"/>
      <c r="K59" s="36"/>
      <c r="L59" s="36"/>
      <c r="M59"/>
      <c r="N59"/>
      <c r="O59"/>
    </row>
    <row r="60" spans="1:15" x14ac:dyDescent="0.4">
      <c r="A60"/>
      <c r="B60"/>
      <c r="C60"/>
      <c r="D60"/>
      <c r="E60" s="36"/>
      <c r="F60" s="36"/>
      <c r="G60"/>
      <c r="H60"/>
      <c r="I60"/>
      <c r="J60"/>
      <c r="K60" s="36"/>
      <c r="L60" s="36"/>
      <c r="M60"/>
      <c r="N60"/>
      <c r="O60"/>
    </row>
    <row r="61" spans="1:15" x14ac:dyDescent="0.4">
      <c r="A61"/>
      <c r="B61"/>
      <c r="C61"/>
      <c r="D61"/>
      <c r="E61" s="36"/>
      <c r="F61" s="36"/>
      <c r="G61"/>
      <c r="H61"/>
      <c r="I61"/>
      <c r="J61"/>
      <c r="K61" s="36"/>
      <c r="L61" s="36"/>
      <c r="M61"/>
      <c r="N61"/>
      <c r="O61"/>
    </row>
    <row r="62" spans="1:15" x14ac:dyDescent="0.4">
      <c r="A62"/>
      <c r="B62"/>
      <c r="C62"/>
      <c r="D62"/>
      <c r="E62" s="36"/>
      <c r="F62" s="36"/>
      <c r="G62"/>
      <c r="H62"/>
      <c r="I62"/>
      <c r="J62"/>
      <c r="K62" s="36"/>
      <c r="L62" s="36"/>
      <c r="M62"/>
      <c r="N62"/>
      <c r="O62"/>
    </row>
    <row r="63" spans="1:15" x14ac:dyDescent="0.4">
      <c r="A63"/>
      <c r="B63"/>
      <c r="C63"/>
      <c r="D63"/>
      <c r="E63" s="36"/>
      <c r="F63" s="36"/>
      <c r="G63"/>
      <c r="H63"/>
      <c r="I63"/>
      <c r="J63"/>
      <c r="K63" s="36"/>
      <c r="L63" s="36"/>
      <c r="M63"/>
      <c r="N63"/>
      <c r="O63"/>
    </row>
  </sheetData>
  <conditionalFormatting sqref="G35">
    <cfRule type="expression" dxfId="0" priority="2" stopIfTrue="1">
      <formula>#REF!&lt;0</formula>
    </cfRule>
  </conditionalFormatting>
  <printOptions horizontalCentered="1" verticalCentered="1" gridLines="1"/>
  <pageMargins left="7.874015748031496E-2" right="7.874015748031496E-2" top="0.74803149606299213" bottom="0.74803149606299213" header="0" footer="0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72D26-DDA4-41AD-84E1-84C44327465D}">
  <dimension ref="A1:D1"/>
  <sheetViews>
    <sheetView topLeftCell="A7" workbookViewId="0">
      <selection activeCell="B12" sqref="B12"/>
    </sheetView>
  </sheetViews>
  <sheetFormatPr defaultRowHeight="12.75" x14ac:dyDescent="0.35"/>
  <cols>
    <col min="1" max="1" width="29.73046875" customWidth="1"/>
    <col min="2" max="2" width="25.73046875" customWidth="1"/>
    <col min="3" max="3" width="26" customWidth="1"/>
  </cols>
  <sheetData>
    <row r="1" spans="1:4" x14ac:dyDescent="0.35">
      <c r="A1" t="s">
        <v>45</v>
      </c>
      <c r="B1" t="s">
        <v>46</v>
      </c>
      <c r="C1" t="s">
        <v>47</v>
      </c>
      <c r="D1" t="s">
        <v>48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150132b-9f32-4743-a349-f70c20080b32">
      <UserInfo>
        <DisplayName>Stokes, Anita: WCC</DisplayName>
        <AccountId>61</AccountId>
        <AccountType/>
      </UserInfo>
      <UserInfo>
        <DisplayName>Grey, Nicholas: CS-Fin: RBKC</DisplayName>
        <AccountId>29</AccountId>
        <AccountType/>
      </UserInfo>
      <UserInfo>
        <DisplayName>Mehta, Amit: CS-Fin: RBKC</DisplayName>
        <AccountId>16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6" ma:contentTypeDescription="Create a new document." ma:contentTypeScope="" ma:versionID="76ccf51a76e15a5e1d9ec144f4eb4dde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2dd2ebf5351f4435f1a72550c200f72e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2E0931-CE19-4993-9017-87BA8CBAA85A}">
  <ds:schemaRefs>
    <ds:schemaRef ds:uri="5150132b-9f32-4743-a349-f70c20080b32"/>
    <ds:schemaRef ds:uri="http://purl.org/dc/dcmitype/"/>
    <ds:schemaRef ds:uri="http://purl.org/dc/elements/1.1/"/>
    <ds:schemaRef ds:uri="http://schemas.microsoft.com/office/infopath/2007/PartnerControls"/>
    <ds:schemaRef ds:uri="13d6d765-1e35-4a38-b74c-9e28df5f772d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ED4505-64E6-4BB7-A2F4-49AE205EA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C6CA80-AF9E-498A-B418-0F10F46BA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d765-1e35-4a38-b74c-9e28df5f772d"/>
    <ds:schemaRef ds:uri="5150132b-9f32-4743-a349-f70c2008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Schools Block Comparison</vt:lpstr>
      <vt:lpstr>Sheet1</vt:lpstr>
      <vt:lpstr>EAL_Pri_Option</vt:lpstr>
      <vt:lpstr>EAL_Sec_Option</vt:lpstr>
      <vt:lpstr>'Schools Block Comparison'!Print_Area</vt:lpstr>
    </vt:vector>
  </TitlesOfParts>
  <Manager/>
  <Company>R.B.K.C.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R.B.K.C. Corporate Templates</dc:title>
  <dc:subject>Document Template</dc:subject>
  <dc:creator>FINNIGR</dc:creator>
  <cp:keywords/>
  <dc:description>V16.00 - 04/01/2016</dc:description>
  <cp:lastModifiedBy>Saddington, Jackie: CS-Schools</cp:lastModifiedBy>
  <cp:revision/>
  <cp:lastPrinted>2021-10-27T07:59:21Z</cp:lastPrinted>
  <dcterms:created xsi:type="dcterms:W3CDTF">2009-05-11T13:13:55Z</dcterms:created>
  <dcterms:modified xsi:type="dcterms:W3CDTF">2021-10-27T09:59:42Z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