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nicholas_grey_rbkc_gov_uk/Documents/Documents/"/>
    </mc:Choice>
  </mc:AlternateContent>
  <xr:revisionPtr revIDLastSave="2" documentId="8_{6013D268-299A-441B-8C52-9884FE3026E1}" xr6:coauthVersionLast="44" xr6:coauthVersionMax="46" xr10:uidLastSave="{28377ABA-877B-475B-83F3-0E75160B822E}"/>
  <bookViews>
    <workbookView xWindow="-98" yWindow="-98" windowWidth="20715" windowHeight="13276" xr2:uid="{62161035-5EB4-4732-89CC-7A3F36089893}"/>
  </bookViews>
  <sheets>
    <sheet name="Oct 20 to 19 NOR" sheetId="1" r:id="rId1"/>
  </sheets>
  <definedNames>
    <definedName name="_xlnm._FilterDatabase" localSheetId="0" hidden="1">'Oct 20 to 19 NOR'!$A$3:$X$54</definedName>
    <definedName name="_xlnm.Print_Titles" localSheetId="0">'Oct 20 to 19 NOR'!$3:$3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  <c r="R43" i="1" l="1"/>
  <c r="I56" i="1" l="1"/>
  <c r="H56" i="1" l="1"/>
  <c r="G56" i="1"/>
  <c r="F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M26" i="1" s="1"/>
  <c r="N26" i="1" s="1"/>
  <c r="R26" i="1" s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6" i="1" l="1"/>
  <c r="M6" i="1"/>
  <c r="N6" i="1" s="1"/>
  <c r="Q6" i="1" s="1"/>
  <c r="R6" i="1" s="1"/>
  <c r="M10" i="1"/>
  <c r="M14" i="1"/>
  <c r="N14" i="1" s="1"/>
  <c r="R14" i="1" s="1"/>
  <c r="M18" i="1"/>
  <c r="M22" i="1"/>
  <c r="M30" i="1"/>
  <c r="M38" i="1"/>
  <c r="M50" i="1"/>
  <c r="M42" i="1"/>
  <c r="M54" i="1"/>
  <c r="M5" i="1"/>
  <c r="M9" i="1"/>
  <c r="M13" i="1"/>
  <c r="M17" i="1"/>
  <c r="M21" i="1"/>
  <c r="N21" i="1" s="1"/>
  <c r="Q21" i="1" s="1"/>
  <c r="R21" i="1" s="1"/>
  <c r="M25" i="1"/>
  <c r="M29" i="1"/>
  <c r="M33" i="1"/>
  <c r="M37" i="1"/>
  <c r="M41" i="1"/>
  <c r="M49" i="1"/>
  <c r="M53" i="1"/>
  <c r="M7" i="1"/>
  <c r="N7" i="1" s="1"/>
  <c r="R7" i="1" s="1"/>
  <c r="M15" i="1"/>
  <c r="M23" i="1"/>
  <c r="M31" i="1"/>
  <c r="M39" i="1"/>
  <c r="N39" i="1" s="1"/>
  <c r="R39" i="1" s="1"/>
  <c r="M47" i="1"/>
  <c r="J56" i="1"/>
  <c r="M4" i="1"/>
  <c r="M8" i="1"/>
  <c r="N8" i="1" s="1"/>
  <c r="M12" i="1"/>
  <c r="N12" i="1" s="1"/>
  <c r="R12" i="1" s="1"/>
  <c r="M16" i="1"/>
  <c r="M20" i="1"/>
  <c r="N20" i="1" s="1"/>
  <c r="R20" i="1" s="1"/>
  <c r="M28" i="1"/>
  <c r="N28" i="1" s="1"/>
  <c r="R28" i="1" s="1"/>
  <c r="M32" i="1"/>
  <c r="N32" i="1" s="1"/>
  <c r="R32" i="1" s="1"/>
  <c r="M36" i="1"/>
  <c r="M40" i="1"/>
  <c r="M44" i="1"/>
  <c r="M48" i="1"/>
  <c r="M52" i="1"/>
  <c r="M11" i="1"/>
  <c r="N11" i="1" s="1"/>
  <c r="R11" i="1" s="1"/>
  <c r="M19" i="1"/>
  <c r="M27" i="1"/>
  <c r="N27" i="1" s="1"/>
  <c r="Q27" i="1" s="1"/>
  <c r="R27" i="1" s="1"/>
  <c r="M43" i="1"/>
  <c r="N43" i="1" s="1"/>
  <c r="M51" i="1"/>
  <c r="M24" i="1"/>
  <c r="M34" i="1"/>
  <c r="M35" i="1"/>
  <c r="M45" i="1"/>
  <c r="L56" i="1"/>
  <c r="R58" i="1" l="1"/>
  <c r="N34" i="1"/>
  <c r="R34" i="1" s="1"/>
  <c r="N45" i="1"/>
  <c r="M56" i="1"/>
  <c r="R56" i="1" l="1"/>
</calcChain>
</file>

<file path=xl/sharedStrings.xml><?xml version="1.0" encoding="utf-8"?>
<sst xmlns="http://schemas.openxmlformats.org/spreadsheetml/2006/main" count="191" uniqueCount="86">
  <si>
    <t>AWPU option 4 - 80%</t>
  </si>
  <si>
    <t>£3957.9231 * 0.8</t>
  </si>
  <si>
    <t>URN</t>
  </si>
  <si>
    <t>LAESTAB</t>
  </si>
  <si>
    <t>School Name</t>
  </si>
  <si>
    <t>Phase</t>
  </si>
  <si>
    <t>Academy Type</t>
  </si>
  <si>
    <t>NOR Oct 20</t>
  </si>
  <si>
    <t>NOR Primary</t>
  </si>
  <si>
    <t>NOR Secondary</t>
  </si>
  <si>
    <t>Oct 20 adj DfE</t>
  </si>
  <si>
    <t>Total 2020/21 funded pupil numbers</t>
  </si>
  <si>
    <t>NOR Oct 19 / 20-21 funded pupil numbers</t>
  </si>
  <si>
    <t>Change in funded NOR</t>
  </si>
  <si>
    <t>Falling Rolls higher than 5%</t>
  </si>
  <si>
    <t>Received Falling Rolls Funding in Previous Years?</t>
  </si>
  <si>
    <t>Eligible for Falling Rolls Business Case Submission 2021/22</t>
  </si>
  <si>
    <t>Percentage  over 5% where Falling Rolls applicable</t>
  </si>
  <si>
    <t>Potential Falling Rolls Allocation - Subject to Business Cases £</t>
  </si>
  <si>
    <t>Approved Growth Funded within formula</t>
  </si>
  <si>
    <t>Barrow Hill Junior School</t>
  </si>
  <si>
    <t>Primary</t>
  </si>
  <si>
    <t>Edward Wilson Primary School</t>
  </si>
  <si>
    <t>Yes</t>
  </si>
  <si>
    <t>Essendine Primary School</t>
  </si>
  <si>
    <t>No</t>
  </si>
  <si>
    <t>George Eliot Primary School</t>
  </si>
  <si>
    <t>Hallfield Primary School</t>
  </si>
  <si>
    <t>no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</si>
  <si>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</si>
  <si>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</si>
  <si>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</si>
  <si>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</si>
  <si>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</si>
  <si>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</si>
  <si>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</si>
  <si>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</si>
  <si>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</si>
  <si>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</si>
  <si>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</si>
  <si>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</si>
  <si>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yes</t>
  </si>
  <si>
    <t>Soho Parish CofE Primary School</t>
  </si>
  <si>
    <t>St James &amp; St John Church of England Primary School</t>
  </si>
  <si>
    <t xml:space="preserve">Yes 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</si>
  <si>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</si>
  <si>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</si>
  <si>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</si>
  <si>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</si>
  <si>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</si>
  <si>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</si>
  <si>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</si>
  <si>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</si>
  <si>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</si>
  <si>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</si>
  <si>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</si>
  <si>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</si>
  <si>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</si>
  <si>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</si>
  <si>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</si>
  <si>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Secondary</t>
  </si>
  <si>
    <t>Ark Atwood Primary Academy</t>
  </si>
  <si>
    <t>Recoupment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</si>
  <si>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</si>
  <si>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</si>
  <si>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</si>
  <si>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</si>
  <si>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</si>
  <si>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</si>
  <si>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</si>
  <si>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Falling Rolls only for Primary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</si>
  <si>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</si>
  <si>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</si>
  <si>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</si>
  <si>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</si>
  <si>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</si>
  <si>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</si>
  <si>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</si>
  <si>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</si>
  <si>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</si>
  <si>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>All-through</t>
  </si>
  <si>
    <t>Growth in formula NOR 20 plus 30*7/12 in Yr 7</t>
  </si>
  <si>
    <t>Total</t>
  </si>
  <si>
    <t>80% previous rate</t>
  </si>
  <si>
    <t>Appendix A</t>
  </si>
  <si>
    <t xml:space="preserve">Schools NOR comparisons October 20 to October 19 - Falling Rolls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</si>
</sst>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0" fontId="0" fillId="0" borderId="0" xfId="0" applyNumberFormat="1"/>
    <xf numFmtId="0" fontId="0" fillId="0" borderId="0" xfId="0" applyFill="1"/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left"/>
    </xf>
    <xf numFmtId="0" fontId="4" fillId="0" borderId="0" xfId="0" applyFont="1"/>
    <xf numFmtId="0" fontId="7" fillId="0" borderId="0" xfId="0" applyFont="1" applyBorder="1" applyAlignment="1">
      <alignment horizontal="right" wrapText="1"/>
    </xf>
    <xf numFmtId="3" fontId="7" fillId="0" borderId="0" xfId="0" quotePrefix="1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65" fontId="0" fillId="0" borderId="0" xfId="0" applyNumberFormat="1" applyFill="1"/>
    <xf numFmtId="0" fontId="6" fillId="0" borderId="0" xfId="0" applyFont="1"/>
    <xf numFmtId="3" fontId="4" fillId="0" borderId="0" xfId="0" applyNumberFormat="1" applyFont="1"/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9" fillId="0" borderId="1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4" fontId="9" fillId="0" borderId="1" xfId="0" applyNumberFormat="1" applyFont="1" applyFill="1" applyBorder="1" applyAlignment="1" applyProtection="1">
      <alignment horizontal="left"/>
    </xf>
    <xf numFmtId="164" fontId="9" fillId="0" borderId="1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 applyProtection="1">
      <alignment horizontal="right"/>
    </xf>
    <xf numFmtId="0" fontId="9" fillId="2" borderId="1" xfId="0" applyNumberFormat="1" applyFont="1" applyFill="1" applyBorder="1" applyAlignment="1" applyProtection="1">
      <alignment horizontal="left"/>
    </xf>
    <xf numFmtId="164" fontId="9" fillId="2" borderId="1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Alignment="1" applyProtection="1">
      <alignment horizontal="right"/>
    </xf>
    <xf numFmtId="164" fontId="9" fillId="0" borderId="1" xfId="0" applyNumberFormat="1" applyFont="1" applyFill="1" applyBorder="1" applyAlignment="1" applyProtection="1">
      <alignment horizontal="left"/>
    </xf>
    <xf numFmtId="164" fontId="9" fillId="0" borderId="1" xfId="0" applyNumberFormat="1" applyFont="1" applyFill="1" applyBorder="1" applyAlignment="1" applyProtection="1">
      <alignment horizontal="left" wrapText="1"/>
    </xf>
    <xf numFmtId="10" fontId="9" fillId="0" borderId="1" xfId="0" applyNumberFormat="1" applyFont="1" applyFill="1" applyBorder="1" applyAlignment="1" applyProtection="1">
      <alignment horizontal="right"/>
    </xf>
    <xf numFmtId="10" fontId="4" fillId="0" borderId="0" xfId="0" applyNumberFormat="1" applyFont="1"/>
    <xf numFmtId="10" fontId="8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2" applyNumberFormat="1" applyFont="1" applyFill="1" applyBorder="1" applyAlignment="1" applyProtection="1">
      <alignment horizontal="right"/>
    </xf>
    <xf numFmtId="10" fontId="9" fillId="2" borderId="1" xfId="2" applyNumberFormat="1" applyFont="1" applyFill="1" applyBorder="1" applyAlignment="1" applyProtection="1">
      <alignment horizontal="right"/>
    </xf>
    <xf numFmtId="10" fontId="0" fillId="0" borderId="0" xfId="0" applyNumberFormat="1" applyFill="1"/>
    <xf numFmtId="10" fontId="8" fillId="0" borderId="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164" fontId="9" fillId="3" borderId="1" xfId="0" applyNumberFormat="1" applyFont="1" applyFill="1" applyBorder="1" applyAlignment="1" applyProtection="1">
      <alignment horizontal="right"/>
    </xf>
    <xf numFmtId="3" fontId="9" fillId="4" borderId="1" xfId="0" applyNumberFormat="1" applyFont="1" applyFill="1" applyBorder="1" applyAlignment="1" applyProtection="1">
      <alignment horizontal="right"/>
    </xf>
    <xf numFmtId="9" fontId="0" fillId="0" borderId="0" xfId="0" applyNumberFormat="1" applyFill="1"/>
    <xf numFmtId="10" fontId="11" fillId="0" borderId="0" xfId="0" applyNumberFormat="1" applyFont="1"/>
    <xf numFmtId="164" fontId="8" fillId="0" borderId="1" xfId="0" applyNumberFormat="1" applyFont="1" applyFill="1" applyBorder="1" applyAlignment="1" applyProtection="1">
      <alignment horizontal="right"/>
    </xf>
    <xf numFmtId="10" fontId="8" fillId="0" borderId="1" xfId="2" applyNumberFormat="1" applyFont="1" applyFill="1" applyBorder="1" applyAlignment="1" applyProtection="1">
      <alignment horizontal="right"/>
    </xf>
    <xf numFmtId="10" fontId="8" fillId="0" borderId="1" xfId="0" applyNumberFormat="1" applyFont="1" applyFill="1" applyBorder="1" applyAlignment="1" applyProtection="1">
      <alignment horizontal="right"/>
    </xf>
    <xf numFmtId="3" fontId="8" fillId="0" borderId="1" xfId="0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1" xr:uid="{6F4530AC-E5C8-4C67-860A-402697B275DF}"/>
    <cellStyle name="Percent" xfId="2" builtinId="5"/>
    <cellStyle name="Percent 2" xfId="3" xr:uid="{904B9FD6-13AC-406A-8194-8C859944C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09EC-C379-471A-AE67-D35B20E3A04C}">
  <dimension ref="A1:X72"/>
  <sheetViews>
    <sheetView showGridLines="0" tabSelected="1" topLeftCell="C1" zoomScaleNormal="100" workbookViewId="0">
      <pane ySplit="3" topLeftCell="A43" activePane="bottomLeft" state="frozen"/>
      <selection activeCell="C1" sqref="C1"/>
      <selection pane="bottomLeft" activeCell="R56" sqref="R56"/>
    </sheetView>
  </sheetViews>
  <sheetFormatPr defaultRowHeight="14.25" x14ac:dyDescent="0.45"/>
  <cols>
    <col min="1" max="2" width="0" hidden="1" customWidth="1"/>
    <col min="3" max="3" width="32" customWidth="1"/>
    <col min="4" max="4" width="8.59765625" customWidth="1"/>
    <col min="5" max="5" width="0" hidden="1" customWidth="1"/>
    <col min="6" max="6" width="8.73046875" customWidth="1"/>
    <col min="7" max="7" width="8.265625" customWidth="1"/>
    <col min="8" max="8" width="8.59765625" customWidth="1"/>
    <col min="9" max="9" width="6.265625" hidden="1" customWidth="1"/>
    <col min="10" max="10" width="9" customWidth="1"/>
    <col min="11" max="11" width="1" customWidth="1"/>
    <col min="12" max="12" width="8.86328125" customWidth="1"/>
    <col min="13" max="13" width="8" customWidth="1"/>
    <col min="14" max="14" width="8.265625" style="2" customWidth="1"/>
    <col min="15" max="15" width="11.3984375" style="14" customWidth="1"/>
    <col min="16" max="16" width="11.86328125" style="14" customWidth="1"/>
    <col min="17" max="17" width="11.3984375" style="2" customWidth="1"/>
    <col min="18" max="18" width="12.73046875" style="16" customWidth="1"/>
    <col min="19" max="19" width="24.73046875" customWidth="1"/>
  </cols>
  <sheetData>
    <row r="1" spans="1:24" s="6" customFormat="1" ht="20.65" x14ac:dyDescent="0.6">
      <c r="C1" s="6" t="s">
        <v>85</v>
      </c>
      <c r="N1" s="34"/>
      <c r="O1" s="13"/>
      <c r="P1" s="13"/>
      <c r="Q1" s="34"/>
      <c r="R1" s="19"/>
      <c r="S1" s="6" t="s">
        <v>84</v>
      </c>
    </row>
    <row r="2" spans="1:24" x14ac:dyDescent="0.45">
      <c r="P2" s="44" t="s">
        <v>0</v>
      </c>
      <c r="R2" s="40">
        <f>4249.05*80%</f>
        <v>3399.2400000000002</v>
      </c>
      <c r="S2" s="18" t="s">
        <v>1</v>
      </c>
    </row>
    <row r="3" spans="1:24" ht="97.15" x14ac:dyDescent="0.45">
      <c r="A3" s="4" t="s">
        <v>2</v>
      </c>
      <c r="B3" s="4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 t="s">
        <v>12</v>
      </c>
      <c r="M3" s="11" t="s">
        <v>13</v>
      </c>
      <c r="N3" s="35" t="s">
        <v>14</v>
      </c>
      <c r="O3" s="12" t="s">
        <v>15</v>
      </c>
      <c r="P3" s="12" t="s">
        <v>16</v>
      </c>
      <c r="Q3" s="39" t="s">
        <v>17</v>
      </c>
      <c r="R3" s="20" t="s">
        <v>18</v>
      </c>
      <c r="S3" s="21" t="s">
        <v>19</v>
      </c>
      <c r="T3" s="3"/>
      <c r="U3" s="3"/>
      <c r="V3" s="3"/>
      <c r="W3" s="3"/>
      <c r="X3" s="3"/>
    </row>
    <row r="4" spans="1:24" x14ac:dyDescent="0.45">
      <c r="A4" s="5">
        <v>101107</v>
      </c>
      <c r="B4" s="5">
        <v>2132032</v>
      </c>
      <c r="C4" s="23" t="s">
        <v>20</v>
      </c>
      <c r="D4" s="24" t="s">
        <v>21</v>
      </c>
      <c r="E4" s="25">
        <v>0</v>
      </c>
      <c r="F4" s="26">
        <v>224</v>
      </c>
      <c r="G4" s="26">
        <v>224</v>
      </c>
      <c r="H4" s="26">
        <v>0</v>
      </c>
      <c r="I4" s="26"/>
      <c r="J4" s="26">
        <f t="shared" ref="J4:J35" si="0">F4+I4</f>
        <v>224</v>
      </c>
      <c r="K4" s="26"/>
      <c r="L4" s="26">
        <v>227</v>
      </c>
      <c r="M4" s="26">
        <f>J4-L4</f>
        <v>-3</v>
      </c>
      <c r="N4" s="33"/>
      <c r="O4" s="26"/>
      <c r="P4" s="26"/>
      <c r="Q4" s="33"/>
      <c r="R4" s="27"/>
      <c r="S4" s="26"/>
      <c r="T4" s="3"/>
      <c r="U4" s="3"/>
      <c r="V4" s="3"/>
      <c r="W4" s="3"/>
      <c r="X4" s="3"/>
    </row>
    <row r="5" spans="1:24" x14ac:dyDescent="0.45">
      <c r="A5" s="5">
        <v>101110</v>
      </c>
      <c r="B5" s="5">
        <v>2132189</v>
      </c>
      <c r="C5" s="23" t="s">
        <v>22</v>
      </c>
      <c r="D5" s="23" t="s">
        <v>21</v>
      </c>
      <c r="E5" s="25">
        <v>0</v>
      </c>
      <c r="F5" s="26">
        <v>301</v>
      </c>
      <c r="G5" s="26">
        <v>301</v>
      </c>
      <c r="H5" s="26">
        <v>0</v>
      </c>
      <c r="I5" s="26"/>
      <c r="J5" s="26">
        <f t="shared" si="0"/>
        <v>301</v>
      </c>
      <c r="K5" s="26"/>
      <c r="L5" s="26">
        <v>308</v>
      </c>
      <c r="M5" s="26">
        <f t="shared" ref="M5:M54" si="1">J5-L5</f>
        <v>-7</v>
      </c>
      <c r="N5" s="33"/>
      <c r="O5" s="26" t="s">
        <v>23</v>
      </c>
      <c r="P5" s="26"/>
      <c r="Q5" s="33"/>
      <c r="R5" s="27"/>
      <c r="S5" s="26"/>
      <c r="T5" s="3"/>
      <c r="U5" s="3"/>
      <c r="V5" s="3"/>
      <c r="W5" s="3"/>
      <c r="X5" s="3"/>
    </row>
    <row r="6" spans="1:24" x14ac:dyDescent="0.45">
      <c r="A6" s="5">
        <v>101111</v>
      </c>
      <c r="B6" s="5">
        <v>2132208</v>
      </c>
      <c r="C6" s="23" t="s">
        <v>24</v>
      </c>
      <c r="D6" s="23" t="s">
        <v>21</v>
      </c>
      <c r="E6" s="25">
        <v>0</v>
      </c>
      <c r="F6" s="26">
        <v>332</v>
      </c>
      <c r="G6" s="26">
        <v>332</v>
      </c>
      <c r="H6" s="26">
        <v>0</v>
      </c>
      <c r="I6" s="26"/>
      <c r="J6" s="26">
        <f t="shared" si="0"/>
        <v>332</v>
      </c>
      <c r="K6" s="26"/>
      <c r="L6" s="26">
        <v>374</v>
      </c>
      <c r="M6" s="26">
        <f t="shared" si="1"/>
        <v>-42</v>
      </c>
      <c r="N6" s="33">
        <f t="shared" ref="N6:N45" si="2">M6/L6</f>
        <v>-0.11229946524064172</v>
      </c>
      <c r="O6" s="26" t="s">
        <v>25</v>
      </c>
      <c r="P6" s="26" t="s">
        <v>23</v>
      </c>
      <c r="Q6" s="33">
        <f t="shared" ref="Q6" si="3">N6+5%</f>
        <v>-6.2299465240641713E-2</v>
      </c>
      <c r="R6" s="42">
        <f t="shared" ref="R6:R7" si="4">-L6*Q6*$R$2</f>
        <v>79202.292000000001</v>
      </c>
      <c r="S6" s="26"/>
      <c r="T6" s="3"/>
      <c r="U6" s="3"/>
      <c r="V6" s="3"/>
      <c r="W6" s="3"/>
      <c r="X6" s="3"/>
    </row>
    <row r="7" spans="1:24" s="3" customFormat="1" x14ac:dyDescent="0.45">
      <c r="A7" s="5">
        <v>101115</v>
      </c>
      <c r="B7" s="5">
        <v>2132778</v>
      </c>
      <c r="C7" s="23" t="s">
        <v>26</v>
      </c>
      <c r="D7" s="23" t="s">
        <v>21</v>
      </c>
      <c r="E7" s="25">
        <v>0</v>
      </c>
      <c r="F7" s="26">
        <v>291</v>
      </c>
      <c r="G7" s="26">
        <v>291</v>
      </c>
      <c r="H7" s="26">
        <v>0</v>
      </c>
      <c r="I7" s="26"/>
      <c r="J7" s="26">
        <f t="shared" si="0"/>
        <v>291</v>
      </c>
      <c r="K7" s="26"/>
      <c r="L7" s="26">
        <v>314</v>
      </c>
      <c r="M7" s="26">
        <f t="shared" si="1"/>
        <v>-23</v>
      </c>
      <c r="N7" s="36">
        <f t="shared" si="2"/>
        <v>-7.32484076433121E-2</v>
      </c>
      <c r="O7" s="26" t="s">
        <v>23</v>
      </c>
      <c r="P7" s="26" t="s">
        <v>25</v>
      </c>
      <c r="Q7" s="33"/>
      <c r="R7" s="27">
        <f t="shared" si="4"/>
        <v>0</v>
      </c>
      <c r="S7" s="26"/>
    </row>
    <row r="8" spans="1:24" x14ac:dyDescent="0.45">
      <c r="A8" s="5">
        <v>101116</v>
      </c>
      <c r="B8" s="5">
        <v>2132799</v>
      </c>
      <c r="C8" s="23" t="s">
        <v>27</v>
      </c>
      <c r="D8" s="23" t="s">
        <v>21</v>
      </c>
      <c r="E8" s="25">
        <v>0</v>
      </c>
      <c r="F8" s="26">
        <v>330</v>
      </c>
      <c r="G8" s="26">
        <v>330</v>
      </c>
      <c r="H8" s="26">
        <v>0</v>
      </c>
      <c r="I8" s="26"/>
      <c r="J8" s="26">
        <f t="shared" si="0"/>
        <v>330</v>
      </c>
      <c r="K8" s="26"/>
      <c r="L8" s="26">
        <v>359</v>
      </c>
      <c r="M8" s="26">
        <f t="shared" si="1"/>
        <v>-29</v>
      </c>
      <c r="N8" s="33">
        <f t="shared" si="2"/>
        <v>-8.0779944289693595E-2</v>
      </c>
      <c r="O8" s="26" t="s">
        <v>23</v>
      </c>
      <c r="P8" s="26" t="s">
        <v>28</v>
      </c>
      <c r="Q8" s="33"/>
      <c r="R8" s="27">
        <v>0</v>
      </c>
      <c r="S8" s="26"/>
      <c r="T8" s="3"/>
      <c r="U8" s="3"/>
      <c r="V8" s="3"/>
      <c r="W8" s="3"/>
      <c r="X8" s="3"/>
    </row>
    <row r="9" spans="1:24" x14ac:dyDescent="0.45">
      <c r="A9" s="5">
        <v>101117</v>
      </c>
      <c r="B9" s="5">
        <v>2132816</v>
      </c>
      <c r="C9" s="23" t="s">
        <v>29</v>
      </c>
      <c r="D9" s="23" t="s">
        <v>21</v>
      </c>
      <c r="E9" s="25">
        <v>0</v>
      </c>
      <c r="F9" s="26">
        <v>169</v>
      </c>
      <c r="G9" s="26">
        <v>169</v>
      </c>
      <c r="H9" s="26">
        <v>0</v>
      </c>
      <c r="I9" s="26"/>
      <c r="J9" s="26">
        <f t="shared" si="0"/>
        <v>169</v>
      </c>
      <c r="K9" s="26"/>
      <c r="L9" s="26">
        <v>165</v>
      </c>
      <c r="M9" s="26">
        <f t="shared" si="1"/>
        <v>4</v>
      </c>
      <c r="N9" s="33"/>
      <c r="O9" s="26" t="s">
        <v>23</v>
      </c>
      <c r="P9" s="26"/>
      <c r="Q9" s="33"/>
      <c r="R9" s="27"/>
      <c r="S9" s="26"/>
      <c r="T9" s="3"/>
      <c r="U9" s="3"/>
      <c r="V9" s="3"/>
      <c r="W9" s="3"/>
      <c r="X9" s="3"/>
    </row>
    <row r="10" spans="1:24" x14ac:dyDescent="0.45">
      <c r="A10" s="5">
        <v>101120</v>
      </c>
      <c r="B10" s="5">
        <v>2132844</v>
      </c>
      <c r="C10" s="23" t="s">
        <v>30</v>
      </c>
      <c r="D10" s="23" t="s">
        <v>21</v>
      </c>
      <c r="E10" s="25">
        <v>0</v>
      </c>
      <c r="F10" s="26">
        <v>278</v>
      </c>
      <c r="G10" s="26">
        <v>278</v>
      </c>
      <c r="H10" s="26">
        <v>0</v>
      </c>
      <c r="I10" s="26"/>
      <c r="J10" s="26">
        <f t="shared" si="0"/>
        <v>278</v>
      </c>
      <c r="K10" s="26"/>
      <c r="L10" s="26">
        <v>279</v>
      </c>
      <c r="M10" s="26">
        <f t="shared" si="1"/>
        <v>-1</v>
      </c>
      <c r="N10" s="33"/>
      <c r="O10" s="26"/>
      <c r="P10" s="26"/>
      <c r="Q10" s="33"/>
      <c r="R10" s="27"/>
      <c r="S10" s="26"/>
      <c r="T10" s="3"/>
      <c r="U10" s="3"/>
      <c r="V10" s="3"/>
      <c r="W10" s="3"/>
      <c r="X10" s="3"/>
    </row>
    <row r="11" spans="1:24" x14ac:dyDescent="0.45">
      <c r="A11" s="5">
        <v>101121</v>
      </c>
      <c r="B11" s="5">
        <v>2133306</v>
      </c>
      <c r="C11" s="23" t="s">
        <v>31</v>
      </c>
      <c r="D11" s="23" t="s">
        <v>21</v>
      </c>
      <c r="E11" s="25">
        <v>0</v>
      </c>
      <c r="F11" s="26">
        <v>175</v>
      </c>
      <c r="G11" s="26">
        <v>175</v>
      </c>
      <c r="H11" s="26">
        <v>0</v>
      </c>
      <c r="I11" s="26"/>
      <c r="J11" s="26">
        <f t="shared" si="0"/>
        <v>175</v>
      </c>
      <c r="K11" s="26"/>
      <c r="L11" s="26">
        <v>190</v>
      </c>
      <c r="M11" s="26">
        <f t="shared" si="1"/>
        <v>-15</v>
      </c>
      <c r="N11" s="33">
        <f t="shared" si="2"/>
        <v>-7.8947368421052627E-2</v>
      </c>
      <c r="O11" s="26" t="s">
        <v>23</v>
      </c>
      <c r="P11" s="26" t="s">
        <v>28</v>
      </c>
      <c r="Q11" s="33"/>
      <c r="R11" s="27">
        <f t="shared" ref="R11:R12" si="5">-L11*Q11*$R$2</f>
        <v>0</v>
      </c>
      <c r="S11" s="26"/>
      <c r="T11" s="3"/>
      <c r="U11" s="3"/>
      <c r="V11" s="3"/>
      <c r="W11" s="3"/>
      <c r="X11" s="3"/>
    </row>
    <row r="12" spans="1:24" x14ac:dyDescent="0.45">
      <c r="A12" s="5">
        <v>101122</v>
      </c>
      <c r="B12" s="5">
        <v>2133316</v>
      </c>
      <c r="C12" s="23" t="s">
        <v>32</v>
      </c>
      <c r="D12" s="23" t="s">
        <v>21</v>
      </c>
      <c r="E12" s="25">
        <v>0</v>
      </c>
      <c r="F12" s="26">
        <v>128</v>
      </c>
      <c r="G12" s="26">
        <v>128</v>
      </c>
      <c r="H12" s="26">
        <v>0</v>
      </c>
      <c r="I12" s="26"/>
      <c r="J12" s="26">
        <f t="shared" si="0"/>
        <v>128</v>
      </c>
      <c r="K12" s="26"/>
      <c r="L12" s="26">
        <v>148</v>
      </c>
      <c r="M12" s="26">
        <f t="shared" si="1"/>
        <v>-20</v>
      </c>
      <c r="N12" s="36">
        <f t="shared" si="2"/>
        <v>-0.13513513513513514</v>
      </c>
      <c r="O12" s="26" t="s">
        <v>23</v>
      </c>
      <c r="P12" s="26" t="s">
        <v>28</v>
      </c>
      <c r="Q12" s="33"/>
      <c r="R12" s="27">
        <f t="shared" si="5"/>
        <v>0</v>
      </c>
      <c r="S12" s="26"/>
      <c r="T12" s="3"/>
      <c r="U12" s="3"/>
      <c r="V12" s="3"/>
      <c r="W12" s="3"/>
      <c r="X12" s="3"/>
    </row>
    <row r="13" spans="1:24" x14ac:dyDescent="0.45">
      <c r="A13" s="5">
        <v>101123</v>
      </c>
      <c r="B13" s="5">
        <v>2133351</v>
      </c>
      <c r="C13" s="23" t="s">
        <v>33</v>
      </c>
      <c r="D13" s="23" t="s">
        <v>21</v>
      </c>
      <c r="E13" s="25">
        <v>0</v>
      </c>
      <c r="F13" s="26">
        <v>203</v>
      </c>
      <c r="G13" s="26">
        <v>203</v>
      </c>
      <c r="H13" s="26">
        <v>0</v>
      </c>
      <c r="I13" s="26"/>
      <c r="J13" s="26">
        <f t="shared" si="0"/>
        <v>203</v>
      </c>
      <c r="K13" s="26"/>
      <c r="L13" s="26">
        <v>203</v>
      </c>
      <c r="M13" s="26">
        <f t="shared" si="1"/>
        <v>0</v>
      </c>
      <c r="N13" s="33"/>
      <c r="O13" s="26"/>
      <c r="P13" s="26"/>
      <c r="Q13" s="33"/>
      <c r="R13" s="27"/>
      <c r="S13" s="26"/>
      <c r="T13" s="3"/>
      <c r="U13" s="3"/>
      <c r="V13" s="3"/>
      <c r="W13" s="3"/>
      <c r="X13" s="3"/>
    </row>
    <row r="14" spans="1:24" x14ac:dyDescent="0.45">
      <c r="A14" s="5">
        <v>101124</v>
      </c>
      <c r="B14" s="5">
        <v>2133381</v>
      </c>
      <c r="C14" s="23" t="s">
        <v>34</v>
      </c>
      <c r="D14" s="23" t="s">
        <v>21</v>
      </c>
      <c r="E14" s="25">
        <v>0</v>
      </c>
      <c r="F14" s="26">
        <v>161</v>
      </c>
      <c r="G14" s="26">
        <v>161</v>
      </c>
      <c r="H14" s="26">
        <v>0</v>
      </c>
      <c r="I14" s="26"/>
      <c r="J14" s="26">
        <f t="shared" si="0"/>
        <v>161</v>
      </c>
      <c r="K14" s="26"/>
      <c r="L14" s="26">
        <v>181</v>
      </c>
      <c r="M14" s="26">
        <f t="shared" si="1"/>
        <v>-20</v>
      </c>
      <c r="N14" s="36">
        <f t="shared" si="2"/>
        <v>-0.11049723756906077</v>
      </c>
      <c r="O14" s="26" t="s">
        <v>23</v>
      </c>
      <c r="P14" s="26" t="s">
        <v>28</v>
      </c>
      <c r="Q14" s="33"/>
      <c r="R14" s="27">
        <f>-L14*Q14*$R$2</f>
        <v>0</v>
      </c>
      <c r="S14" s="26"/>
      <c r="T14" s="3"/>
      <c r="U14" s="3"/>
      <c r="V14" s="3"/>
      <c r="W14" s="3"/>
      <c r="X14" s="3"/>
    </row>
    <row r="15" spans="1:24" x14ac:dyDescent="0.45">
      <c r="A15" s="5">
        <v>101125</v>
      </c>
      <c r="B15" s="5">
        <v>2133414</v>
      </c>
      <c r="C15" s="23" t="s">
        <v>35</v>
      </c>
      <c r="D15" s="23" t="s">
        <v>21</v>
      </c>
      <c r="E15" s="25">
        <v>0</v>
      </c>
      <c r="F15" s="26">
        <v>202</v>
      </c>
      <c r="G15" s="26">
        <v>202</v>
      </c>
      <c r="H15" s="26">
        <v>0</v>
      </c>
      <c r="I15" s="26"/>
      <c r="J15" s="26">
        <f t="shared" si="0"/>
        <v>202</v>
      </c>
      <c r="K15" s="26"/>
      <c r="L15" s="26">
        <v>207</v>
      </c>
      <c r="M15" s="26">
        <f t="shared" si="1"/>
        <v>-5</v>
      </c>
      <c r="N15" s="33"/>
      <c r="O15" s="26"/>
      <c r="P15" s="26"/>
      <c r="Q15" s="33"/>
      <c r="R15" s="27"/>
      <c r="S15" s="26"/>
      <c r="T15" s="3"/>
      <c r="U15" s="3"/>
      <c r="V15" s="3"/>
      <c r="W15" s="3"/>
      <c r="X15" s="3"/>
    </row>
    <row r="16" spans="1:24" x14ac:dyDescent="0.45">
      <c r="A16" s="5">
        <v>101126</v>
      </c>
      <c r="B16" s="5">
        <v>2133418</v>
      </c>
      <c r="C16" s="23" t="s">
        <v>36</v>
      </c>
      <c r="D16" s="23" t="s">
        <v>21</v>
      </c>
      <c r="E16" s="25">
        <v>0</v>
      </c>
      <c r="F16" s="26">
        <v>117</v>
      </c>
      <c r="G16" s="26">
        <v>117</v>
      </c>
      <c r="H16" s="26">
        <v>0</v>
      </c>
      <c r="I16" s="26"/>
      <c r="J16" s="26">
        <f t="shared" si="0"/>
        <v>117</v>
      </c>
      <c r="K16" s="26"/>
      <c r="L16" s="26">
        <v>112</v>
      </c>
      <c r="M16" s="26">
        <f t="shared" si="1"/>
        <v>5</v>
      </c>
      <c r="N16" s="33"/>
      <c r="O16" s="26"/>
      <c r="P16" s="26"/>
      <c r="Q16" s="33"/>
      <c r="R16" s="27"/>
      <c r="S16" s="26"/>
      <c r="T16" s="3"/>
      <c r="U16" s="3"/>
      <c r="V16" s="3"/>
      <c r="W16" s="3"/>
      <c r="X16" s="3"/>
    </row>
    <row r="17" spans="1:24" x14ac:dyDescent="0.45">
      <c r="A17" s="5">
        <v>101127</v>
      </c>
      <c r="B17" s="5">
        <v>2133424</v>
      </c>
      <c r="C17" s="23" t="s">
        <v>37</v>
      </c>
      <c r="D17" s="23" t="s">
        <v>21</v>
      </c>
      <c r="E17" s="25">
        <v>0</v>
      </c>
      <c r="F17" s="26">
        <v>197</v>
      </c>
      <c r="G17" s="26">
        <v>197</v>
      </c>
      <c r="H17" s="26">
        <v>0</v>
      </c>
      <c r="I17" s="26"/>
      <c r="J17" s="26">
        <f t="shared" si="0"/>
        <v>197</v>
      </c>
      <c r="K17" s="26"/>
      <c r="L17" s="26">
        <v>200</v>
      </c>
      <c r="M17" s="26">
        <f t="shared" si="1"/>
        <v>-3</v>
      </c>
      <c r="N17" s="33"/>
      <c r="O17" s="26"/>
      <c r="P17" s="26"/>
      <c r="Q17" s="33"/>
      <c r="R17" s="27"/>
      <c r="S17" s="26"/>
      <c r="T17" s="3"/>
      <c r="U17" s="3"/>
      <c r="V17" s="3"/>
      <c r="W17" s="3"/>
      <c r="X17" s="3"/>
    </row>
    <row r="18" spans="1:24" x14ac:dyDescent="0.45">
      <c r="A18" s="5">
        <v>101128</v>
      </c>
      <c r="B18" s="5">
        <v>2133432</v>
      </c>
      <c r="C18" s="23" t="s">
        <v>38</v>
      </c>
      <c r="D18" s="23" t="s">
        <v>21</v>
      </c>
      <c r="E18" s="25">
        <v>0</v>
      </c>
      <c r="F18" s="26">
        <v>230</v>
      </c>
      <c r="G18" s="26">
        <v>230</v>
      </c>
      <c r="H18" s="26">
        <v>0</v>
      </c>
      <c r="I18" s="26"/>
      <c r="J18" s="26">
        <f t="shared" si="0"/>
        <v>230</v>
      </c>
      <c r="K18" s="26"/>
      <c r="L18" s="26">
        <v>240</v>
      </c>
      <c r="M18" s="26">
        <f t="shared" si="1"/>
        <v>-10</v>
      </c>
      <c r="N18" s="36"/>
      <c r="O18" s="26" t="s">
        <v>23</v>
      </c>
      <c r="P18" s="26" t="s">
        <v>25</v>
      </c>
      <c r="Q18" s="33"/>
      <c r="R18" s="27"/>
      <c r="S18" s="26"/>
      <c r="T18" s="3"/>
      <c r="U18" s="3"/>
      <c r="V18" s="3"/>
      <c r="W18" s="3"/>
      <c r="X18" s="3"/>
    </row>
    <row r="19" spans="1:24" x14ac:dyDescent="0.45">
      <c r="A19" s="5">
        <v>101129</v>
      </c>
      <c r="B19" s="5">
        <v>2133440</v>
      </c>
      <c r="C19" s="23" t="s">
        <v>39</v>
      </c>
      <c r="D19" s="23" t="s">
        <v>21</v>
      </c>
      <c r="E19" s="25">
        <v>0</v>
      </c>
      <c r="F19" s="26">
        <v>180</v>
      </c>
      <c r="G19" s="26">
        <v>180</v>
      </c>
      <c r="H19" s="26">
        <v>0</v>
      </c>
      <c r="I19" s="26"/>
      <c r="J19" s="26">
        <f t="shared" si="0"/>
        <v>180</v>
      </c>
      <c r="K19" s="26"/>
      <c r="L19" s="26">
        <v>177</v>
      </c>
      <c r="M19" s="26">
        <f t="shared" si="1"/>
        <v>3</v>
      </c>
      <c r="N19" s="33"/>
      <c r="O19" s="26" t="s">
        <v>23</v>
      </c>
      <c r="P19" s="26"/>
      <c r="Q19" s="33"/>
      <c r="R19" s="27"/>
      <c r="S19" s="26"/>
      <c r="T19" s="3"/>
      <c r="U19" s="3"/>
      <c r="V19" s="3"/>
      <c r="W19" s="3"/>
      <c r="X19" s="3"/>
    </row>
    <row r="20" spans="1:24" x14ac:dyDescent="0.45">
      <c r="A20" s="5">
        <v>101130</v>
      </c>
      <c r="B20" s="5">
        <v>2133446</v>
      </c>
      <c r="C20" s="23" t="s">
        <v>40</v>
      </c>
      <c r="D20" s="23" t="s">
        <v>21</v>
      </c>
      <c r="E20" s="25">
        <v>0</v>
      </c>
      <c r="F20" s="26">
        <v>138</v>
      </c>
      <c r="G20" s="26">
        <v>138</v>
      </c>
      <c r="H20" s="26">
        <v>0</v>
      </c>
      <c r="I20" s="26"/>
      <c r="J20" s="26">
        <f t="shared" si="0"/>
        <v>138</v>
      </c>
      <c r="K20" s="26"/>
      <c r="L20" s="26">
        <v>151</v>
      </c>
      <c r="M20" s="26">
        <f t="shared" si="1"/>
        <v>-13</v>
      </c>
      <c r="N20" s="36">
        <f>+(M20/L20)</f>
        <v>-8.6092715231788075E-2</v>
      </c>
      <c r="O20" s="26" t="s">
        <v>41</v>
      </c>
      <c r="P20" s="26" t="s">
        <v>28</v>
      </c>
      <c r="Q20" s="33"/>
      <c r="R20" s="27">
        <f>-L20*Q20*$R$2</f>
        <v>0</v>
      </c>
      <c r="S20" s="26"/>
      <c r="T20" s="3"/>
      <c r="U20" s="3"/>
      <c r="V20" s="3"/>
      <c r="W20" s="3"/>
      <c r="X20" s="3"/>
    </row>
    <row r="21" spans="1:24" x14ac:dyDescent="0.45">
      <c r="A21" s="5">
        <v>101131</v>
      </c>
      <c r="B21" s="5">
        <v>2133451</v>
      </c>
      <c r="C21" s="23" t="s">
        <v>42</v>
      </c>
      <c r="D21" s="23" t="s">
        <v>21</v>
      </c>
      <c r="E21" s="25">
        <v>0</v>
      </c>
      <c r="F21" s="26">
        <v>146</v>
      </c>
      <c r="G21" s="26">
        <v>146</v>
      </c>
      <c r="H21" s="26">
        <v>0</v>
      </c>
      <c r="I21" s="26"/>
      <c r="J21" s="26">
        <f t="shared" si="0"/>
        <v>146</v>
      </c>
      <c r="K21" s="26"/>
      <c r="L21" s="26">
        <v>172</v>
      </c>
      <c r="M21" s="26">
        <f t="shared" si="1"/>
        <v>-26</v>
      </c>
      <c r="N21" s="33">
        <f>+(M21/L21)</f>
        <v>-0.15116279069767441</v>
      </c>
      <c r="O21" s="26" t="s">
        <v>25</v>
      </c>
      <c r="P21" s="26" t="s">
        <v>23</v>
      </c>
      <c r="Q21" s="33">
        <f>N21+5%</f>
        <v>-0.10116279069767441</v>
      </c>
      <c r="R21" s="42">
        <f>-L21*Q21*$R$2</f>
        <v>59146.775999999998</v>
      </c>
      <c r="S21" s="26"/>
      <c r="T21" s="3"/>
      <c r="U21" s="3"/>
      <c r="V21" s="3"/>
      <c r="W21" s="3"/>
      <c r="X21" s="3"/>
    </row>
    <row r="22" spans="1:24" x14ac:dyDescent="0.45">
      <c r="A22" s="5">
        <v>101132</v>
      </c>
      <c r="B22" s="5">
        <v>2133453</v>
      </c>
      <c r="C22" s="23" t="s">
        <v>43</v>
      </c>
      <c r="D22" s="23" t="s">
        <v>21</v>
      </c>
      <c r="E22" s="25">
        <v>0</v>
      </c>
      <c r="F22" s="26">
        <v>151</v>
      </c>
      <c r="G22" s="26">
        <v>151</v>
      </c>
      <c r="H22" s="26">
        <v>0</v>
      </c>
      <c r="I22" s="26"/>
      <c r="J22" s="26">
        <f t="shared" si="0"/>
        <v>151</v>
      </c>
      <c r="K22" s="26"/>
      <c r="L22" s="26">
        <v>151</v>
      </c>
      <c r="M22" s="26">
        <f t="shared" si="1"/>
        <v>0</v>
      </c>
      <c r="N22" s="33"/>
      <c r="O22" s="26" t="s">
        <v>44</v>
      </c>
      <c r="P22" s="26"/>
      <c r="Q22" s="33"/>
      <c r="R22" s="27"/>
      <c r="S22" s="26"/>
      <c r="T22" s="3"/>
      <c r="U22" s="3"/>
      <c r="V22" s="3"/>
      <c r="W22" s="3"/>
      <c r="X22" s="3"/>
    </row>
    <row r="23" spans="1:24" x14ac:dyDescent="0.45">
      <c r="A23" s="5">
        <v>101133</v>
      </c>
      <c r="B23" s="5">
        <v>2133473</v>
      </c>
      <c r="C23" s="23" t="s">
        <v>45</v>
      </c>
      <c r="D23" s="23" t="s">
        <v>21</v>
      </c>
      <c r="E23" s="25">
        <v>0</v>
      </c>
      <c r="F23" s="26">
        <v>256</v>
      </c>
      <c r="G23" s="26">
        <v>256</v>
      </c>
      <c r="H23" s="26">
        <v>0</v>
      </c>
      <c r="I23" s="26"/>
      <c r="J23" s="26">
        <f t="shared" si="0"/>
        <v>256</v>
      </c>
      <c r="K23" s="26"/>
      <c r="L23" s="26">
        <v>261</v>
      </c>
      <c r="M23" s="26">
        <f t="shared" si="1"/>
        <v>-5</v>
      </c>
      <c r="N23" s="33"/>
      <c r="O23" s="26"/>
      <c r="P23" s="26"/>
      <c r="Q23" s="33"/>
      <c r="R23" s="27"/>
      <c r="S23" s="26"/>
      <c r="T23" s="3"/>
      <c r="U23" s="3"/>
      <c r="V23" s="3"/>
      <c r="W23" s="3"/>
      <c r="X23" s="3"/>
    </row>
    <row r="24" spans="1:24" s="3" customFormat="1" x14ac:dyDescent="0.45">
      <c r="A24" s="5">
        <v>101134</v>
      </c>
      <c r="B24" s="5">
        <v>2133496</v>
      </c>
      <c r="C24" s="23" t="s">
        <v>46</v>
      </c>
      <c r="D24" s="23" t="s">
        <v>21</v>
      </c>
      <c r="E24" s="25">
        <v>0</v>
      </c>
      <c r="F24" s="26">
        <v>177</v>
      </c>
      <c r="G24" s="26">
        <v>177</v>
      </c>
      <c r="H24" s="26">
        <v>0</v>
      </c>
      <c r="I24" s="26"/>
      <c r="J24" s="26">
        <f t="shared" si="0"/>
        <v>177</v>
      </c>
      <c r="K24" s="26"/>
      <c r="L24" s="26">
        <v>175</v>
      </c>
      <c r="M24" s="26">
        <f t="shared" si="1"/>
        <v>2</v>
      </c>
      <c r="N24" s="36"/>
      <c r="O24" s="26" t="s">
        <v>23</v>
      </c>
      <c r="P24" s="26" t="s">
        <v>25</v>
      </c>
      <c r="Q24" s="33"/>
      <c r="R24" s="27"/>
      <c r="S24" s="26"/>
    </row>
    <row r="25" spans="1:24" x14ac:dyDescent="0.45">
      <c r="A25" s="5">
        <v>101135</v>
      </c>
      <c r="B25" s="5">
        <v>2133511</v>
      </c>
      <c r="C25" s="23" t="s">
        <v>47</v>
      </c>
      <c r="D25" s="23" t="s">
        <v>21</v>
      </c>
      <c r="E25" s="25">
        <v>0</v>
      </c>
      <c r="F25" s="26">
        <v>155</v>
      </c>
      <c r="G25" s="26">
        <v>155</v>
      </c>
      <c r="H25" s="26">
        <v>0</v>
      </c>
      <c r="I25" s="26"/>
      <c r="J25" s="26">
        <f t="shared" si="0"/>
        <v>155</v>
      </c>
      <c r="K25" s="26"/>
      <c r="L25" s="26">
        <v>149</v>
      </c>
      <c r="M25" s="26">
        <f t="shared" si="1"/>
        <v>6</v>
      </c>
      <c r="N25" s="36"/>
      <c r="O25" s="26" t="s">
        <v>44</v>
      </c>
      <c r="P25" s="26" t="s">
        <v>25</v>
      </c>
      <c r="Q25" s="33"/>
      <c r="R25" s="27"/>
      <c r="S25" s="26"/>
      <c r="T25" s="3"/>
      <c r="U25" s="3"/>
      <c r="V25" s="3"/>
      <c r="W25" s="3"/>
      <c r="X25" s="3"/>
    </row>
    <row r="26" spans="1:24" x14ac:dyDescent="0.45">
      <c r="A26" s="5">
        <v>101136</v>
      </c>
      <c r="B26" s="5">
        <v>2133520</v>
      </c>
      <c r="C26" s="23" t="s">
        <v>48</v>
      </c>
      <c r="D26" s="23" t="s">
        <v>21</v>
      </c>
      <c r="E26" s="25">
        <v>0</v>
      </c>
      <c r="F26" s="26">
        <v>153</v>
      </c>
      <c r="G26" s="26">
        <v>153</v>
      </c>
      <c r="H26" s="26">
        <v>0</v>
      </c>
      <c r="I26" s="26"/>
      <c r="J26" s="26">
        <f t="shared" si="0"/>
        <v>153</v>
      </c>
      <c r="K26" s="26"/>
      <c r="L26" s="26">
        <v>166</v>
      </c>
      <c r="M26" s="26">
        <f t="shared" si="1"/>
        <v>-13</v>
      </c>
      <c r="N26" s="36">
        <f t="shared" si="2"/>
        <v>-7.8313253012048195E-2</v>
      </c>
      <c r="O26" s="26" t="s">
        <v>23</v>
      </c>
      <c r="P26" s="26" t="s">
        <v>28</v>
      </c>
      <c r="Q26" s="33"/>
      <c r="R26" s="27">
        <f>-L26*Q26*$R$2</f>
        <v>0</v>
      </c>
      <c r="S26" s="26"/>
      <c r="T26" s="3"/>
      <c r="U26" s="3"/>
      <c r="V26" s="3"/>
      <c r="W26" s="3"/>
      <c r="X26" s="3"/>
    </row>
    <row r="27" spans="1:24" x14ac:dyDescent="0.45">
      <c r="A27" s="5">
        <v>101137</v>
      </c>
      <c r="B27" s="5">
        <v>2133532</v>
      </c>
      <c r="C27" s="23" t="s">
        <v>49</v>
      </c>
      <c r="D27" s="23" t="s">
        <v>21</v>
      </c>
      <c r="E27" s="25">
        <v>0</v>
      </c>
      <c r="F27" s="26">
        <v>210</v>
      </c>
      <c r="G27" s="26">
        <v>210</v>
      </c>
      <c r="H27" s="26">
        <v>0</v>
      </c>
      <c r="I27" s="26"/>
      <c r="J27" s="26">
        <f t="shared" si="0"/>
        <v>210</v>
      </c>
      <c r="K27" s="26"/>
      <c r="L27" s="26">
        <v>251</v>
      </c>
      <c r="M27" s="26">
        <f t="shared" si="1"/>
        <v>-41</v>
      </c>
      <c r="N27" s="33">
        <f t="shared" si="2"/>
        <v>-0.16334661354581673</v>
      </c>
      <c r="O27" s="26" t="s">
        <v>25</v>
      </c>
      <c r="P27" s="26" t="s">
        <v>23</v>
      </c>
      <c r="Q27" s="33">
        <f>N27+5%</f>
        <v>-0.11334661354581672</v>
      </c>
      <c r="R27" s="42">
        <f>-L27*Q27*$R$2</f>
        <v>96708.378000000012</v>
      </c>
      <c r="S27" s="26"/>
      <c r="T27" s="3"/>
      <c r="U27" s="3"/>
      <c r="V27" s="3"/>
      <c r="W27" s="3"/>
      <c r="X27" s="3"/>
    </row>
    <row r="28" spans="1:24" x14ac:dyDescent="0.45">
      <c r="A28" s="5">
        <v>101138</v>
      </c>
      <c r="B28" s="5">
        <v>2133539</v>
      </c>
      <c r="C28" s="23" t="s">
        <v>50</v>
      </c>
      <c r="D28" s="23" t="s">
        <v>21</v>
      </c>
      <c r="E28" s="25">
        <v>0</v>
      </c>
      <c r="F28" s="26">
        <v>166</v>
      </c>
      <c r="G28" s="26">
        <v>166</v>
      </c>
      <c r="H28" s="26">
        <v>0</v>
      </c>
      <c r="I28" s="26"/>
      <c r="J28" s="26">
        <f t="shared" si="0"/>
        <v>166</v>
      </c>
      <c r="K28" s="26"/>
      <c r="L28" s="26">
        <v>175</v>
      </c>
      <c r="M28" s="26">
        <f t="shared" si="1"/>
        <v>-9</v>
      </c>
      <c r="N28" s="36">
        <f t="shared" si="2"/>
        <v>-5.1428571428571428E-2</v>
      </c>
      <c r="O28" s="26" t="s">
        <v>23</v>
      </c>
      <c r="P28" s="26" t="s">
        <v>28</v>
      </c>
      <c r="Q28" s="33"/>
      <c r="R28" s="27">
        <f>-L28*Q28*$R$2</f>
        <v>0</v>
      </c>
      <c r="S28" s="26"/>
      <c r="T28" s="3"/>
      <c r="U28" s="3"/>
      <c r="V28" s="3"/>
      <c r="W28" s="3"/>
      <c r="X28" s="3"/>
    </row>
    <row r="29" spans="1:24" x14ac:dyDescent="0.45">
      <c r="A29" s="5">
        <v>101139</v>
      </c>
      <c r="B29" s="5">
        <v>2133580</v>
      </c>
      <c r="C29" s="23" t="s">
        <v>51</v>
      </c>
      <c r="D29" s="23" t="s">
        <v>21</v>
      </c>
      <c r="E29" s="25">
        <v>0</v>
      </c>
      <c r="F29" s="26">
        <v>190</v>
      </c>
      <c r="G29" s="26">
        <v>190</v>
      </c>
      <c r="H29" s="26">
        <v>0</v>
      </c>
      <c r="I29" s="26"/>
      <c r="J29" s="26">
        <f t="shared" si="0"/>
        <v>190</v>
      </c>
      <c r="K29" s="26"/>
      <c r="L29" s="26">
        <v>195</v>
      </c>
      <c r="M29" s="26">
        <f t="shared" si="1"/>
        <v>-5</v>
      </c>
      <c r="N29" s="33"/>
      <c r="O29" s="26"/>
      <c r="P29" s="26"/>
      <c r="Q29" s="33"/>
      <c r="R29" s="27"/>
      <c r="S29" s="26"/>
      <c r="T29" s="3"/>
      <c r="U29" s="3"/>
      <c r="V29" s="3"/>
      <c r="W29" s="3"/>
      <c r="X29" s="3"/>
    </row>
    <row r="30" spans="1:24" x14ac:dyDescent="0.45">
      <c r="A30" s="5">
        <v>101140</v>
      </c>
      <c r="B30" s="5">
        <v>2133582</v>
      </c>
      <c r="C30" s="23" t="s">
        <v>52</v>
      </c>
      <c r="D30" s="23" t="s">
        <v>21</v>
      </c>
      <c r="E30" s="25">
        <v>0</v>
      </c>
      <c r="F30" s="26">
        <v>288</v>
      </c>
      <c r="G30" s="26">
        <v>288</v>
      </c>
      <c r="H30" s="26">
        <v>0</v>
      </c>
      <c r="I30" s="26"/>
      <c r="J30" s="26">
        <f t="shared" si="0"/>
        <v>288</v>
      </c>
      <c r="K30" s="26"/>
      <c r="L30" s="26">
        <v>294</v>
      </c>
      <c r="M30" s="26">
        <f t="shared" si="1"/>
        <v>-6</v>
      </c>
      <c r="N30" s="33"/>
      <c r="O30" s="26"/>
      <c r="P30" s="26"/>
      <c r="Q30" s="33"/>
      <c r="R30" s="27"/>
      <c r="S30" s="26"/>
      <c r="T30" s="3"/>
      <c r="U30" s="3"/>
      <c r="V30" s="3"/>
      <c r="W30" s="3"/>
      <c r="X30" s="3"/>
    </row>
    <row r="31" spans="1:24" x14ac:dyDescent="0.45">
      <c r="A31" s="5">
        <v>101141</v>
      </c>
      <c r="B31" s="5">
        <v>2133590</v>
      </c>
      <c r="C31" s="23" t="s">
        <v>53</v>
      </c>
      <c r="D31" s="23" t="s">
        <v>21</v>
      </c>
      <c r="E31" s="25">
        <v>0</v>
      </c>
      <c r="F31" s="26">
        <v>191</v>
      </c>
      <c r="G31" s="26">
        <v>191</v>
      </c>
      <c r="H31" s="26">
        <v>0</v>
      </c>
      <c r="I31" s="26"/>
      <c r="J31" s="26">
        <f t="shared" si="0"/>
        <v>191</v>
      </c>
      <c r="K31" s="26"/>
      <c r="L31" s="26">
        <v>193</v>
      </c>
      <c r="M31" s="26">
        <f t="shared" si="1"/>
        <v>-2</v>
      </c>
      <c r="N31" s="33"/>
      <c r="O31" s="26"/>
      <c r="P31" s="26"/>
      <c r="Q31" s="33"/>
      <c r="R31" s="27"/>
      <c r="S31" s="26"/>
      <c r="T31" s="3"/>
      <c r="U31" s="3"/>
      <c r="V31" s="3"/>
      <c r="W31" s="3"/>
      <c r="X31" s="3"/>
    </row>
    <row r="32" spans="1:24" x14ac:dyDescent="0.45">
      <c r="A32" s="5">
        <v>101142</v>
      </c>
      <c r="B32" s="5">
        <v>2133598</v>
      </c>
      <c r="C32" s="23" t="s">
        <v>54</v>
      </c>
      <c r="D32" s="23" t="s">
        <v>21</v>
      </c>
      <c r="E32" s="25">
        <v>0</v>
      </c>
      <c r="F32" s="26">
        <v>127</v>
      </c>
      <c r="G32" s="26">
        <v>127</v>
      </c>
      <c r="H32" s="26">
        <v>0</v>
      </c>
      <c r="I32" s="26"/>
      <c r="J32" s="26">
        <f t="shared" si="0"/>
        <v>127</v>
      </c>
      <c r="K32" s="26"/>
      <c r="L32" s="26">
        <v>142</v>
      </c>
      <c r="M32" s="26">
        <f t="shared" si="1"/>
        <v>-15</v>
      </c>
      <c r="N32" s="36">
        <f t="shared" si="2"/>
        <v>-0.10563380281690141</v>
      </c>
      <c r="O32" s="26" t="s">
        <v>23</v>
      </c>
      <c r="P32" s="26" t="s">
        <v>28</v>
      </c>
      <c r="Q32" s="33"/>
      <c r="R32" s="27">
        <f>-L32*Q32*$R$2</f>
        <v>0</v>
      </c>
      <c r="S32" s="26"/>
      <c r="T32" s="3"/>
      <c r="U32" s="3"/>
      <c r="V32" s="3"/>
      <c r="W32" s="3"/>
      <c r="X32" s="3"/>
    </row>
    <row r="33" spans="1:24" x14ac:dyDescent="0.45">
      <c r="A33" s="5">
        <v>101143</v>
      </c>
      <c r="B33" s="5">
        <v>2133610</v>
      </c>
      <c r="C33" s="23" t="s">
        <v>55</v>
      </c>
      <c r="D33" s="23" t="s">
        <v>21</v>
      </c>
      <c r="E33" s="25">
        <v>0</v>
      </c>
      <c r="F33" s="26">
        <v>209</v>
      </c>
      <c r="G33" s="26">
        <v>209</v>
      </c>
      <c r="H33" s="26">
        <v>0</v>
      </c>
      <c r="I33" s="26"/>
      <c r="J33" s="26">
        <f t="shared" si="0"/>
        <v>209</v>
      </c>
      <c r="K33" s="26"/>
      <c r="L33" s="26">
        <v>205</v>
      </c>
      <c r="M33" s="26">
        <f t="shared" si="1"/>
        <v>4</v>
      </c>
      <c r="N33" s="33"/>
      <c r="O33" s="26"/>
      <c r="P33" s="26"/>
      <c r="Q33" s="33"/>
      <c r="R33" s="27"/>
      <c r="S33" s="26"/>
      <c r="T33" s="3"/>
      <c r="U33" s="3"/>
      <c r="V33" s="3"/>
      <c r="W33" s="3"/>
      <c r="X33" s="3"/>
    </row>
    <row r="34" spans="1:24" s="3" customFormat="1" x14ac:dyDescent="0.45">
      <c r="A34" s="5">
        <v>101144</v>
      </c>
      <c r="B34" s="5">
        <v>2133611</v>
      </c>
      <c r="C34" s="23" t="s">
        <v>56</v>
      </c>
      <c r="D34" s="23" t="s">
        <v>21</v>
      </c>
      <c r="E34" s="25">
        <v>0</v>
      </c>
      <c r="F34" s="26">
        <v>159</v>
      </c>
      <c r="G34" s="26">
        <v>159</v>
      </c>
      <c r="H34" s="26">
        <v>0</v>
      </c>
      <c r="I34" s="26"/>
      <c r="J34" s="26">
        <f t="shared" si="0"/>
        <v>159</v>
      </c>
      <c r="K34" s="26"/>
      <c r="L34" s="26">
        <v>179</v>
      </c>
      <c r="M34" s="26">
        <f t="shared" si="1"/>
        <v>-20</v>
      </c>
      <c r="N34" s="36">
        <f t="shared" si="2"/>
        <v>-0.11173184357541899</v>
      </c>
      <c r="O34" s="26" t="s">
        <v>23</v>
      </c>
      <c r="P34" s="26" t="s">
        <v>28</v>
      </c>
      <c r="Q34" s="33"/>
      <c r="R34" s="27">
        <f>-L34*Q34*$R$2</f>
        <v>0</v>
      </c>
      <c r="S34" s="26"/>
    </row>
    <row r="35" spans="1:24" s="3" customFormat="1" x14ac:dyDescent="0.45">
      <c r="A35" s="5">
        <v>101146</v>
      </c>
      <c r="B35" s="5">
        <v>2133623</v>
      </c>
      <c r="C35" s="23" t="s">
        <v>57</v>
      </c>
      <c r="D35" s="23" t="s">
        <v>21</v>
      </c>
      <c r="E35" s="25">
        <v>0</v>
      </c>
      <c r="F35" s="26">
        <v>160</v>
      </c>
      <c r="G35" s="26">
        <v>160</v>
      </c>
      <c r="H35" s="26">
        <v>0</v>
      </c>
      <c r="I35" s="26"/>
      <c r="J35" s="26">
        <f t="shared" si="0"/>
        <v>160</v>
      </c>
      <c r="K35" s="26"/>
      <c r="L35" s="26">
        <v>167</v>
      </c>
      <c r="M35" s="26">
        <f t="shared" si="1"/>
        <v>-7</v>
      </c>
      <c r="N35" s="36"/>
      <c r="O35" s="26" t="s">
        <v>44</v>
      </c>
      <c r="P35" s="26" t="s">
        <v>25</v>
      </c>
      <c r="Q35" s="33"/>
      <c r="R35" s="27"/>
      <c r="S35" s="26"/>
    </row>
    <row r="36" spans="1:24" x14ac:dyDescent="0.45">
      <c r="A36" s="5">
        <v>101147</v>
      </c>
      <c r="B36" s="5">
        <v>2133653</v>
      </c>
      <c r="C36" s="23" t="s">
        <v>58</v>
      </c>
      <c r="D36" s="23" t="s">
        <v>21</v>
      </c>
      <c r="E36" s="25">
        <v>0</v>
      </c>
      <c r="F36" s="26">
        <v>189</v>
      </c>
      <c r="G36" s="26">
        <v>189</v>
      </c>
      <c r="H36" s="26">
        <v>0</v>
      </c>
      <c r="I36" s="26"/>
      <c r="J36" s="26">
        <f t="shared" ref="J36:J54" si="6">F36+I36</f>
        <v>189</v>
      </c>
      <c r="K36" s="26"/>
      <c r="L36" s="26">
        <v>195</v>
      </c>
      <c r="M36" s="26">
        <f t="shared" si="1"/>
        <v>-6</v>
      </c>
      <c r="N36" s="33"/>
      <c r="O36" s="26" t="s">
        <v>44</v>
      </c>
      <c r="P36" s="26"/>
      <c r="Q36" s="33"/>
      <c r="R36" s="27"/>
      <c r="S36" s="26"/>
      <c r="T36" s="3"/>
      <c r="U36" s="3"/>
      <c r="V36" s="3"/>
      <c r="W36" s="3"/>
      <c r="X36" s="3"/>
    </row>
    <row r="37" spans="1:24" x14ac:dyDescent="0.45">
      <c r="A37" s="5">
        <v>101154</v>
      </c>
      <c r="B37" s="5">
        <v>2134723</v>
      </c>
      <c r="C37" s="23" t="s">
        <v>59</v>
      </c>
      <c r="D37" s="23" t="s">
        <v>60</v>
      </c>
      <c r="E37" s="25">
        <v>0</v>
      </c>
      <c r="F37" s="26">
        <v>888</v>
      </c>
      <c r="G37" s="26">
        <v>0</v>
      </c>
      <c r="H37" s="26">
        <v>888</v>
      </c>
      <c r="I37" s="26"/>
      <c r="J37" s="26">
        <f t="shared" si="6"/>
        <v>888</v>
      </c>
      <c r="K37" s="26"/>
      <c r="L37" s="26">
        <v>858</v>
      </c>
      <c r="M37" s="26">
        <f t="shared" si="1"/>
        <v>30</v>
      </c>
      <c r="N37" s="33"/>
      <c r="O37" s="26"/>
      <c r="P37" s="26"/>
      <c r="Q37" s="33"/>
      <c r="R37" s="27"/>
      <c r="S37" s="26"/>
      <c r="T37" s="3"/>
      <c r="U37" s="3"/>
      <c r="V37" s="3"/>
      <c r="W37" s="3"/>
      <c r="X37" s="3"/>
    </row>
    <row r="38" spans="1:24" x14ac:dyDescent="0.45">
      <c r="A38" s="5">
        <v>137323</v>
      </c>
      <c r="B38" s="5">
        <v>2132000</v>
      </c>
      <c r="C38" s="23" t="s">
        <v>61</v>
      </c>
      <c r="D38" s="23" t="s">
        <v>21</v>
      </c>
      <c r="E38" s="25" t="s">
        <v>62</v>
      </c>
      <c r="F38" s="26">
        <v>413</v>
      </c>
      <c r="G38" s="26">
        <v>413</v>
      </c>
      <c r="H38" s="26">
        <v>0</v>
      </c>
      <c r="I38" s="26"/>
      <c r="J38" s="26">
        <f t="shared" si="6"/>
        <v>413</v>
      </c>
      <c r="K38" s="26"/>
      <c r="L38" s="26">
        <v>411</v>
      </c>
      <c r="M38" s="26">
        <f t="shared" si="1"/>
        <v>2</v>
      </c>
      <c r="N38" s="33"/>
      <c r="O38" s="26"/>
      <c r="P38" s="26"/>
      <c r="Q38" s="33"/>
      <c r="R38" s="27"/>
      <c r="S38" s="26"/>
      <c r="T38" s="3"/>
      <c r="U38" s="3"/>
      <c r="V38" s="3"/>
      <c r="W38" s="3"/>
      <c r="X38" s="3"/>
    </row>
    <row r="39" spans="1:24" x14ac:dyDescent="0.45">
      <c r="A39" s="5">
        <v>139824</v>
      </c>
      <c r="B39" s="5">
        <v>2132002</v>
      </c>
      <c r="C39" s="23" t="s">
        <v>63</v>
      </c>
      <c r="D39" s="23" t="s">
        <v>21</v>
      </c>
      <c r="E39" s="25" t="s">
        <v>62</v>
      </c>
      <c r="F39" s="26">
        <v>114</v>
      </c>
      <c r="G39" s="26">
        <v>114</v>
      </c>
      <c r="H39" s="26">
        <v>0</v>
      </c>
      <c r="I39" s="26"/>
      <c r="J39" s="26">
        <f t="shared" si="6"/>
        <v>114</v>
      </c>
      <c r="K39" s="26"/>
      <c r="L39" s="26">
        <v>131</v>
      </c>
      <c r="M39" s="26">
        <f t="shared" si="1"/>
        <v>-17</v>
      </c>
      <c r="N39" s="36">
        <f t="shared" si="2"/>
        <v>-0.12977099236641221</v>
      </c>
      <c r="O39" s="41" t="s">
        <v>41</v>
      </c>
      <c r="P39" s="26" t="s">
        <v>28</v>
      </c>
      <c r="Q39" s="33"/>
      <c r="R39" s="27">
        <f>-L39*Q39*$R$2</f>
        <v>0</v>
      </c>
      <c r="S39" s="26"/>
      <c r="T39" s="3"/>
      <c r="U39" s="3"/>
      <c r="V39" s="3"/>
      <c r="W39" s="3"/>
      <c r="X39" s="3"/>
    </row>
    <row r="40" spans="1:24" x14ac:dyDescent="0.45">
      <c r="A40" s="5">
        <v>139898</v>
      </c>
      <c r="B40" s="5">
        <v>2132003</v>
      </c>
      <c r="C40" s="23" t="s">
        <v>64</v>
      </c>
      <c r="D40" s="23" t="s">
        <v>21</v>
      </c>
      <c r="E40" s="25" t="s">
        <v>62</v>
      </c>
      <c r="F40" s="26">
        <v>324</v>
      </c>
      <c r="G40" s="26">
        <v>324</v>
      </c>
      <c r="H40" s="26">
        <v>0</v>
      </c>
      <c r="I40" s="26"/>
      <c r="J40" s="26">
        <f t="shared" si="6"/>
        <v>324</v>
      </c>
      <c r="K40" s="26"/>
      <c r="L40" s="26">
        <v>305.25</v>
      </c>
      <c r="M40" s="26">
        <f t="shared" si="1"/>
        <v>18.75</v>
      </c>
      <c r="N40" s="33"/>
      <c r="O40" s="26"/>
      <c r="P40" s="26"/>
      <c r="Q40" s="33"/>
      <c r="R40" s="27"/>
      <c r="S40" s="31"/>
      <c r="T40" s="3"/>
      <c r="U40" s="3"/>
      <c r="V40" s="3"/>
      <c r="W40" s="3"/>
      <c r="X40" s="3"/>
    </row>
    <row r="41" spans="1:24" x14ac:dyDescent="0.45">
      <c r="A41" s="5">
        <v>139940</v>
      </c>
      <c r="B41" s="5">
        <v>2132004</v>
      </c>
      <c r="C41" s="23" t="s">
        <v>65</v>
      </c>
      <c r="D41" s="23" t="s">
        <v>21</v>
      </c>
      <c r="E41" s="25" t="s">
        <v>62</v>
      </c>
      <c r="F41" s="26">
        <v>184</v>
      </c>
      <c r="G41" s="26">
        <v>184</v>
      </c>
      <c r="H41" s="26">
        <v>0</v>
      </c>
      <c r="I41" s="26"/>
      <c r="J41" s="26">
        <f t="shared" si="6"/>
        <v>184</v>
      </c>
      <c r="K41" s="26"/>
      <c r="L41" s="26">
        <v>183</v>
      </c>
      <c r="M41" s="26">
        <f t="shared" si="1"/>
        <v>1</v>
      </c>
      <c r="N41" s="36"/>
      <c r="O41" s="26"/>
      <c r="P41" s="26"/>
      <c r="Q41" s="33"/>
      <c r="R41" s="27"/>
      <c r="S41" s="31"/>
      <c r="T41" s="3"/>
      <c r="U41" s="3"/>
      <c r="V41" s="3"/>
      <c r="W41" s="3"/>
      <c r="X41" s="3"/>
    </row>
    <row r="42" spans="1:24" x14ac:dyDescent="0.45">
      <c r="A42" s="5">
        <v>140050</v>
      </c>
      <c r="B42" s="5">
        <v>2132244</v>
      </c>
      <c r="C42" s="23" t="s">
        <v>66</v>
      </c>
      <c r="D42" s="23" t="s">
        <v>21</v>
      </c>
      <c r="E42" s="25" t="s">
        <v>62</v>
      </c>
      <c r="F42" s="26">
        <v>569</v>
      </c>
      <c r="G42" s="26">
        <v>569</v>
      </c>
      <c r="H42" s="26">
        <v>0</v>
      </c>
      <c r="I42" s="26"/>
      <c r="J42" s="26">
        <f t="shared" si="6"/>
        <v>569</v>
      </c>
      <c r="K42" s="26"/>
      <c r="L42" s="26">
        <v>594</v>
      </c>
      <c r="M42" s="26">
        <f t="shared" si="1"/>
        <v>-25</v>
      </c>
      <c r="N42" s="33"/>
      <c r="O42" s="26"/>
      <c r="P42" s="26" t="s">
        <v>25</v>
      </c>
      <c r="Q42" s="33"/>
      <c r="R42" s="27"/>
      <c r="S42" s="31"/>
      <c r="T42" s="3"/>
      <c r="U42" s="3"/>
      <c r="V42" s="3"/>
      <c r="W42" s="3"/>
      <c r="X42" s="3"/>
    </row>
    <row r="43" spans="1:24" x14ac:dyDescent="0.45">
      <c r="A43" s="5">
        <v>138683</v>
      </c>
      <c r="B43" s="5">
        <v>2132418</v>
      </c>
      <c r="C43" s="23" t="s">
        <v>67</v>
      </c>
      <c r="D43" s="23" t="s">
        <v>21</v>
      </c>
      <c r="E43" s="25" t="s">
        <v>62</v>
      </c>
      <c r="F43" s="26">
        <v>297</v>
      </c>
      <c r="G43" s="26">
        <v>297</v>
      </c>
      <c r="H43" s="26">
        <v>0</v>
      </c>
      <c r="I43" s="26"/>
      <c r="J43" s="26">
        <f t="shared" si="6"/>
        <v>297</v>
      </c>
      <c r="K43" s="26"/>
      <c r="L43" s="26">
        <v>321</v>
      </c>
      <c r="M43" s="26">
        <f t="shared" si="1"/>
        <v>-24</v>
      </c>
      <c r="N43" s="36">
        <f t="shared" si="2"/>
        <v>-7.476635514018691E-2</v>
      </c>
      <c r="O43" s="41" t="s">
        <v>41</v>
      </c>
      <c r="P43" s="26" t="s">
        <v>28</v>
      </c>
      <c r="Q43" s="33"/>
      <c r="R43" s="27">
        <f>-L43*Q43*$R$2</f>
        <v>0</v>
      </c>
      <c r="S43" s="31"/>
      <c r="T43" s="3"/>
      <c r="U43" s="3"/>
      <c r="V43" s="3"/>
      <c r="W43" s="3"/>
      <c r="X43" s="3"/>
    </row>
    <row r="44" spans="1:24" x14ac:dyDescent="0.45">
      <c r="A44" s="5">
        <v>140884</v>
      </c>
      <c r="B44" s="5">
        <v>2134000</v>
      </c>
      <c r="C44" s="23" t="s">
        <v>68</v>
      </c>
      <c r="D44" s="23" t="s">
        <v>60</v>
      </c>
      <c r="E44" s="25" t="s">
        <v>62</v>
      </c>
      <c r="F44" s="26">
        <v>566</v>
      </c>
      <c r="G44" s="26">
        <v>0</v>
      </c>
      <c r="H44" s="26">
        <v>566</v>
      </c>
      <c r="I44" s="26"/>
      <c r="J44" s="26">
        <f t="shared" si="6"/>
        <v>566</v>
      </c>
      <c r="K44" s="26"/>
      <c r="L44" s="26">
        <v>572</v>
      </c>
      <c r="M44" s="26">
        <f t="shared" si="1"/>
        <v>-6</v>
      </c>
      <c r="N44" s="36"/>
      <c r="O44" s="26"/>
      <c r="P44" s="26"/>
      <c r="Q44" s="33"/>
      <c r="R44" s="27"/>
      <c r="S44" s="31"/>
      <c r="T44" s="3"/>
      <c r="U44" s="3"/>
      <c r="V44" s="3"/>
      <c r="W44" s="3"/>
      <c r="X44" s="3"/>
    </row>
    <row r="45" spans="1:24" x14ac:dyDescent="0.45">
      <c r="A45" s="5">
        <v>144819</v>
      </c>
      <c r="B45" s="5">
        <v>2134003</v>
      </c>
      <c r="C45" s="28" t="s">
        <v>69</v>
      </c>
      <c r="D45" s="28" t="s">
        <v>60</v>
      </c>
      <c r="E45" s="25" t="s">
        <v>62</v>
      </c>
      <c r="F45" s="29">
        <v>60</v>
      </c>
      <c r="G45" s="29">
        <v>0</v>
      </c>
      <c r="H45" s="29">
        <v>60</v>
      </c>
      <c r="I45" s="29"/>
      <c r="J45" s="29">
        <f t="shared" si="6"/>
        <v>60</v>
      </c>
      <c r="K45" s="29"/>
      <c r="L45" s="29">
        <v>81</v>
      </c>
      <c r="M45" s="29">
        <f t="shared" si="1"/>
        <v>-21</v>
      </c>
      <c r="N45" s="37">
        <f t="shared" si="2"/>
        <v>-0.25925925925925924</v>
      </c>
      <c r="O45" s="29" t="s">
        <v>23</v>
      </c>
      <c r="P45" s="29" t="s">
        <v>25</v>
      </c>
      <c r="Q45" s="33"/>
      <c r="R45" s="30"/>
      <c r="S45" s="31" t="s">
        <v>70</v>
      </c>
      <c r="T45" s="3"/>
      <c r="U45" s="3"/>
      <c r="V45" s="3"/>
      <c r="W45" s="3"/>
      <c r="X45" s="3"/>
    </row>
    <row r="46" spans="1:24" x14ac:dyDescent="0.45">
      <c r="A46" s="5">
        <v>145126</v>
      </c>
      <c r="B46" s="5">
        <v>2134004</v>
      </c>
      <c r="C46" s="23" t="s">
        <v>71</v>
      </c>
      <c r="D46" s="23" t="s">
        <v>60</v>
      </c>
      <c r="E46" s="25" t="s">
        <v>62</v>
      </c>
      <c r="F46" s="26">
        <v>1007</v>
      </c>
      <c r="G46" s="26">
        <v>0</v>
      </c>
      <c r="H46" s="26">
        <v>1007</v>
      </c>
      <c r="I46" s="26"/>
      <c r="J46" s="26">
        <f t="shared" si="6"/>
        <v>1007</v>
      </c>
      <c r="K46" s="26"/>
      <c r="L46" s="26">
        <v>962</v>
      </c>
      <c r="M46" s="26">
        <f t="shared" si="1"/>
        <v>45</v>
      </c>
      <c r="N46" s="36"/>
      <c r="O46" s="26"/>
      <c r="P46" s="26"/>
      <c r="Q46" s="33"/>
      <c r="R46" s="26"/>
      <c r="S46" s="31"/>
      <c r="T46" s="3"/>
      <c r="U46" s="3"/>
      <c r="V46" s="3"/>
      <c r="W46" s="3"/>
      <c r="X46" s="3"/>
    </row>
    <row r="47" spans="1:24" x14ac:dyDescent="0.45">
      <c r="A47" s="5">
        <v>138313</v>
      </c>
      <c r="B47" s="5">
        <v>2134628</v>
      </c>
      <c r="C47" s="23" t="s">
        <v>72</v>
      </c>
      <c r="D47" s="23" t="s">
        <v>60</v>
      </c>
      <c r="E47" s="25" t="s">
        <v>62</v>
      </c>
      <c r="F47" s="26">
        <v>830</v>
      </c>
      <c r="G47" s="26">
        <v>0</v>
      </c>
      <c r="H47" s="26">
        <v>830</v>
      </c>
      <c r="I47" s="26"/>
      <c r="J47" s="26">
        <f t="shared" si="6"/>
        <v>830</v>
      </c>
      <c r="K47" s="26"/>
      <c r="L47" s="26">
        <v>829</v>
      </c>
      <c r="M47" s="26">
        <f t="shared" si="1"/>
        <v>1</v>
      </c>
      <c r="N47" s="33"/>
      <c r="O47" s="26"/>
      <c r="P47" s="26"/>
      <c r="Q47" s="33"/>
      <c r="R47" s="26"/>
      <c r="S47" s="31"/>
      <c r="T47" s="3"/>
      <c r="U47" s="3"/>
      <c r="V47" s="3"/>
      <c r="W47" s="3"/>
      <c r="X47" s="3"/>
    </row>
    <row r="48" spans="1:24" x14ac:dyDescent="0.45">
      <c r="A48" s="5">
        <v>137353</v>
      </c>
      <c r="B48" s="5">
        <v>2134673</v>
      </c>
      <c r="C48" s="23" t="s">
        <v>73</v>
      </c>
      <c r="D48" s="23" t="s">
        <v>60</v>
      </c>
      <c r="E48" s="25" t="s">
        <v>62</v>
      </c>
      <c r="F48" s="26">
        <v>815</v>
      </c>
      <c r="G48" s="26">
        <v>0</v>
      </c>
      <c r="H48" s="26">
        <v>815</v>
      </c>
      <c r="I48" s="26"/>
      <c r="J48" s="26">
        <f t="shared" si="6"/>
        <v>815</v>
      </c>
      <c r="K48" s="26"/>
      <c r="L48" s="26">
        <v>807</v>
      </c>
      <c r="M48" s="26">
        <f t="shared" si="1"/>
        <v>8</v>
      </c>
      <c r="N48" s="33"/>
      <c r="O48" s="26"/>
      <c r="P48" s="26"/>
      <c r="Q48" s="33"/>
      <c r="R48" s="26"/>
      <c r="S48" s="31"/>
      <c r="T48" s="3"/>
      <c r="U48" s="3"/>
      <c r="V48" s="3"/>
      <c r="W48" s="3"/>
      <c r="X48" s="3"/>
    </row>
    <row r="49" spans="1:24" x14ac:dyDescent="0.45">
      <c r="A49" s="5">
        <v>138312</v>
      </c>
      <c r="B49" s="5">
        <v>2134687</v>
      </c>
      <c r="C49" s="23" t="s">
        <v>74</v>
      </c>
      <c r="D49" s="23" t="s">
        <v>60</v>
      </c>
      <c r="E49" s="25" t="s">
        <v>62</v>
      </c>
      <c r="F49" s="26">
        <v>659</v>
      </c>
      <c r="G49" s="26">
        <v>0</v>
      </c>
      <c r="H49" s="26">
        <v>659</v>
      </c>
      <c r="I49" s="26"/>
      <c r="J49" s="26">
        <f t="shared" si="6"/>
        <v>659</v>
      </c>
      <c r="K49" s="26"/>
      <c r="L49" s="26">
        <v>668</v>
      </c>
      <c r="M49" s="26">
        <f t="shared" si="1"/>
        <v>-9</v>
      </c>
      <c r="N49" s="33"/>
      <c r="O49" s="26"/>
      <c r="P49" s="26"/>
      <c r="Q49" s="33"/>
      <c r="R49" s="26"/>
      <c r="S49" s="31"/>
      <c r="T49" s="3"/>
      <c r="U49" s="3"/>
      <c r="V49" s="3"/>
      <c r="W49" s="3"/>
      <c r="X49" s="3"/>
    </row>
    <row r="50" spans="1:24" x14ac:dyDescent="0.45">
      <c r="A50" s="5">
        <v>139369</v>
      </c>
      <c r="B50" s="5">
        <v>2134809</v>
      </c>
      <c r="C50" s="23" t="s">
        <v>75</v>
      </c>
      <c r="D50" s="23" t="s">
        <v>60</v>
      </c>
      <c r="E50" s="25" t="s">
        <v>62</v>
      </c>
      <c r="F50" s="26">
        <v>858</v>
      </c>
      <c r="G50" s="26">
        <v>0</v>
      </c>
      <c r="H50" s="26">
        <v>858</v>
      </c>
      <c r="I50" s="26"/>
      <c r="J50" s="26">
        <f t="shared" si="6"/>
        <v>858</v>
      </c>
      <c r="K50" s="26"/>
      <c r="L50" s="26">
        <v>848.5</v>
      </c>
      <c r="M50" s="26">
        <f t="shared" si="1"/>
        <v>9.5</v>
      </c>
      <c r="N50" s="33"/>
      <c r="O50" s="26"/>
      <c r="P50" s="26"/>
      <c r="Q50" s="33"/>
      <c r="R50" s="26"/>
      <c r="S50" s="31"/>
      <c r="T50" s="3"/>
      <c r="U50" s="3"/>
      <c r="V50" s="3"/>
      <c r="W50" s="3"/>
      <c r="X50" s="3"/>
    </row>
    <row r="51" spans="1:24" x14ac:dyDescent="0.45">
      <c r="A51" s="5">
        <v>130912</v>
      </c>
      <c r="B51" s="5">
        <v>2136905</v>
      </c>
      <c r="C51" s="23" t="s">
        <v>76</v>
      </c>
      <c r="D51" s="23" t="s">
        <v>60</v>
      </c>
      <c r="E51" s="25" t="s">
        <v>62</v>
      </c>
      <c r="F51" s="26">
        <v>905</v>
      </c>
      <c r="G51" s="26">
        <v>0</v>
      </c>
      <c r="H51" s="26">
        <v>905</v>
      </c>
      <c r="I51" s="26"/>
      <c r="J51" s="26">
        <f t="shared" si="6"/>
        <v>905</v>
      </c>
      <c r="K51" s="26"/>
      <c r="L51" s="26">
        <v>910</v>
      </c>
      <c r="M51" s="26">
        <f t="shared" si="1"/>
        <v>-5</v>
      </c>
      <c r="N51" s="33"/>
      <c r="O51" s="26"/>
      <c r="P51" s="26"/>
      <c r="Q51" s="33"/>
      <c r="R51" s="26"/>
      <c r="S51" s="31"/>
      <c r="T51" s="3"/>
      <c r="U51" s="3"/>
      <c r="V51" s="3"/>
      <c r="W51" s="3"/>
      <c r="X51" s="3"/>
    </row>
    <row r="52" spans="1:24" x14ac:dyDescent="0.45">
      <c r="A52" s="5">
        <v>131262</v>
      </c>
      <c r="B52" s="5">
        <v>2136906</v>
      </c>
      <c r="C52" s="23" t="s">
        <v>77</v>
      </c>
      <c r="D52" s="23" t="s">
        <v>60</v>
      </c>
      <c r="E52" s="25" t="s">
        <v>62</v>
      </c>
      <c r="F52" s="26">
        <v>1015</v>
      </c>
      <c r="G52" s="26">
        <v>0</v>
      </c>
      <c r="H52" s="26">
        <v>1015</v>
      </c>
      <c r="I52" s="26"/>
      <c r="J52" s="26">
        <f t="shared" si="6"/>
        <v>1015</v>
      </c>
      <c r="K52" s="26"/>
      <c r="L52" s="26">
        <v>1019</v>
      </c>
      <c r="M52" s="26">
        <f t="shared" si="1"/>
        <v>-4</v>
      </c>
      <c r="N52" s="33"/>
      <c r="O52" s="26"/>
      <c r="P52" s="26"/>
      <c r="Q52" s="33"/>
      <c r="R52" s="26"/>
      <c r="S52" s="31"/>
      <c r="T52" s="3"/>
      <c r="U52" s="3"/>
      <c r="V52" s="3"/>
      <c r="W52" s="3"/>
      <c r="X52" s="3"/>
    </row>
    <row r="53" spans="1:24" x14ac:dyDescent="0.45">
      <c r="A53" s="5">
        <v>135676</v>
      </c>
      <c r="B53" s="5">
        <v>2136908</v>
      </c>
      <c r="C53" s="23" t="s">
        <v>78</v>
      </c>
      <c r="D53" s="23" t="s">
        <v>60</v>
      </c>
      <c r="E53" s="25" t="s">
        <v>62</v>
      </c>
      <c r="F53" s="26">
        <v>1055</v>
      </c>
      <c r="G53" s="26">
        <v>0</v>
      </c>
      <c r="H53" s="26">
        <v>1055</v>
      </c>
      <c r="I53" s="26"/>
      <c r="J53" s="26">
        <f t="shared" si="6"/>
        <v>1055</v>
      </c>
      <c r="K53" s="26"/>
      <c r="L53" s="26">
        <v>1032</v>
      </c>
      <c r="M53" s="26">
        <f t="shared" si="1"/>
        <v>23</v>
      </c>
      <c r="N53" s="33"/>
      <c r="O53" s="26"/>
      <c r="P53" s="26"/>
      <c r="Q53" s="33"/>
      <c r="R53" s="26"/>
      <c r="S53" s="31"/>
      <c r="T53" s="3"/>
      <c r="U53" s="3"/>
      <c r="V53" s="3"/>
      <c r="W53" s="3"/>
      <c r="X53" s="3"/>
    </row>
    <row r="54" spans="1:24" ht="27.75" x14ac:dyDescent="0.45">
      <c r="A54" s="5">
        <v>135242</v>
      </c>
      <c r="B54" s="5">
        <v>2136907</v>
      </c>
      <c r="C54" s="23" t="s">
        <v>79</v>
      </c>
      <c r="D54" s="32" t="s">
        <v>80</v>
      </c>
      <c r="E54" s="25" t="s">
        <v>62</v>
      </c>
      <c r="F54" s="26">
        <v>976.5</v>
      </c>
      <c r="G54" s="26">
        <v>555</v>
      </c>
      <c r="H54" s="26">
        <v>421.5</v>
      </c>
      <c r="I54" s="26"/>
      <c r="J54" s="26">
        <f t="shared" si="6"/>
        <v>976.5</v>
      </c>
      <c r="K54" s="26"/>
      <c r="L54" s="26">
        <v>963.5</v>
      </c>
      <c r="M54" s="26">
        <f t="shared" si="1"/>
        <v>13</v>
      </c>
      <c r="N54" s="33"/>
      <c r="O54" s="26"/>
      <c r="P54" s="26"/>
      <c r="Q54" s="33"/>
      <c r="R54" s="32"/>
      <c r="S54" s="32" t="s">
        <v>81</v>
      </c>
      <c r="T54" s="3"/>
      <c r="U54" s="3"/>
      <c r="V54" s="3"/>
      <c r="W54" s="3"/>
      <c r="X54" s="3"/>
    </row>
    <row r="55" spans="1:24" x14ac:dyDescent="0.45">
      <c r="A55" s="3"/>
      <c r="B55" s="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3"/>
      <c r="O55" s="26"/>
      <c r="P55" s="26"/>
      <c r="Q55" s="33"/>
      <c r="R55" s="26"/>
      <c r="S55" s="26"/>
      <c r="T55" s="3"/>
      <c r="U55" s="3"/>
      <c r="V55" s="3"/>
      <c r="W55" s="3"/>
      <c r="X55" s="3"/>
    </row>
    <row r="56" spans="1:24" s="1" customFormat="1" x14ac:dyDescent="0.45">
      <c r="A56" s="22"/>
      <c r="B56" s="22"/>
      <c r="C56" s="45" t="s">
        <v>82</v>
      </c>
      <c r="D56" s="45"/>
      <c r="E56" s="45"/>
      <c r="F56" s="45">
        <f>SUM(F4:F55)</f>
        <v>18118.5</v>
      </c>
      <c r="G56" s="45">
        <f t="shared" ref="G56:M56" si="7">SUM(G4:G55)</f>
        <v>9039</v>
      </c>
      <c r="H56" s="45">
        <f t="shared" si="7"/>
        <v>9079.5</v>
      </c>
      <c r="I56" s="45">
        <f t="shared" si="7"/>
        <v>0</v>
      </c>
      <c r="J56" s="45">
        <f t="shared" si="7"/>
        <v>18118.5</v>
      </c>
      <c r="K56" s="45"/>
      <c r="L56" s="45">
        <f t="shared" si="7"/>
        <v>18400.25</v>
      </c>
      <c r="M56" s="45">
        <f t="shared" si="7"/>
        <v>-281.75</v>
      </c>
      <c r="N56" s="46"/>
      <c r="O56" s="45"/>
      <c r="P56" s="45"/>
      <c r="Q56" s="47"/>
      <c r="R56" s="48">
        <f t="shared" ref="R56" si="8">SUM(R4:R55)</f>
        <v>235057.446</v>
      </c>
      <c r="S56" s="45"/>
      <c r="T56" s="22"/>
      <c r="U56" s="22"/>
      <c r="V56" s="22"/>
      <c r="W56" s="22"/>
      <c r="X56" s="22"/>
    </row>
    <row r="57" spans="1:24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8"/>
      <c r="O57" s="15"/>
      <c r="P57" s="15"/>
      <c r="Q57" s="38"/>
      <c r="R57" s="17"/>
      <c r="S57" s="3"/>
      <c r="T57" s="3"/>
      <c r="U57" s="3"/>
      <c r="V57" s="3"/>
      <c r="W57" s="3"/>
      <c r="X57" s="3"/>
    </row>
    <row r="58" spans="1:24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8"/>
      <c r="O58" s="15"/>
      <c r="P58" s="15"/>
      <c r="Q58" s="38"/>
      <c r="R58" s="17">
        <f>+R6+R21+R27</f>
        <v>235057.446</v>
      </c>
      <c r="S58" s="3"/>
      <c r="T58" s="3"/>
      <c r="U58" s="3"/>
      <c r="V58" s="3"/>
      <c r="W58" s="3"/>
      <c r="X58" s="3"/>
    </row>
    <row r="59" spans="1:24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8"/>
      <c r="O59" s="15"/>
      <c r="P59" s="15"/>
      <c r="Q59" s="38"/>
      <c r="R59" s="17">
        <v>240059</v>
      </c>
      <c r="S59" s="43" t="s">
        <v>83</v>
      </c>
      <c r="T59" s="3"/>
      <c r="U59" s="3"/>
      <c r="V59" s="3"/>
      <c r="W59" s="3"/>
      <c r="X59" s="3"/>
    </row>
    <row r="60" spans="1:24" ht="15.4" customHeight="1" x14ac:dyDescent="0.45">
      <c r="A60" s="7"/>
      <c r="C60" s="8"/>
      <c r="D60" s="8"/>
      <c r="E60" s="9"/>
      <c r="F60" s="9"/>
      <c r="G60" s="9"/>
      <c r="H60" s="10"/>
    </row>
    <row r="61" spans="1:24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8"/>
      <c r="O61" s="15"/>
      <c r="P61" s="15"/>
      <c r="Q61" s="38"/>
      <c r="R61" s="17"/>
      <c r="S61" s="3"/>
      <c r="T61" s="3"/>
      <c r="U61" s="3"/>
      <c r="V61" s="3"/>
      <c r="W61" s="3"/>
      <c r="X61" s="3"/>
    </row>
    <row r="62" spans="1:24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8"/>
      <c r="O62" s="15"/>
      <c r="P62" s="15"/>
      <c r="Q62" s="38"/>
      <c r="R62" s="17"/>
      <c r="S62" s="3"/>
      <c r="T62" s="3"/>
      <c r="U62" s="3"/>
      <c r="V62" s="3"/>
      <c r="W62" s="3"/>
      <c r="X62" s="3"/>
    </row>
    <row r="63" spans="1:24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8"/>
      <c r="O63" s="15"/>
      <c r="P63" s="15"/>
      <c r="Q63" s="38"/>
      <c r="R63" s="17"/>
      <c r="S63" s="3"/>
      <c r="T63" s="3"/>
      <c r="U63" s="3"/>
      <c r="V63" s="3"/>
      <c r="W63" s="3"/>
      <c r="X63" s="3"/>
    </row>
    <row r="64" spans="1:24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8"/>
      <c r="O64" s="15"/>
      <c r="P64" s="15"/>
      <c r="Q64" s="38"/>
      <c r="R64" s="17"/>
      <c r="S64" s="3"/>
      <c r="T64" s="3"/>
      <c r="U64" s="3"/>
      <c r="V64" s="3"/>
      <c r="W64" s="3"/>
      <c r="X64" s="3"/>
    </row>
    <row r="65" spans="1:24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8"/>
      <c r="O65" s="15"/>
      <c r="P65" s="15"/>
      <c r="Q65" s="38"/>
      <c r="R65" s="17"/>
      <c r="S65" s="3"/>
      <c r="T65" s="3"/>
      <c r="U65" s="3"/>
      <c r="V65" s="3"/>
      <c r="W65" s="3"/>
      <c r="X65" s="3"/>
    </row>
    <row r="66" spans="1:24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8"/>
      <c r="O66" s="15"/>
      <c r="P66" s="15"/>
      <c r="Q66" s="38"/>
      <c r="R66" s="17"/>
      <c r="S66" s="3"/>
      <c r="T66" s="3"/>
      <c r="U66" s="3"/>
      <c r="V66" s="3"/>
      <c r="W66" s="3"/>
      <c r="X66" s="3"/>
    </row>
    <row r="67" spans="1:24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8"/>
      <c r="O67" s="15"/>
      <c r="P67" s="15"/>
      <c r="Q67" s="38"/>
      <c r="R67" s="17"/>
      <c r="S67" s="3"/>
      <c r="T67" s="3"/>
      <c r="U67" s="3"/>
      <c r="V67" s="3"/>
      <c r="W67" s="3"/>
      <c r="X67" s="3"/>
    </row>
    <row r="68" spans="1:24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8"/>
      <c r="O68" s="15"/>
      <c r="P68" s="15"/>
      <c r="Q68" s="38"/>
      <c r="R68" s="17"/>
      <c r="S68" s="3"/>
      <c r="T68" s="3"/>
      <c r="U68" s="3"/>
      <c r="V68" s="3"/>
      <c r="W68" s="3"/>
      <c r="X68" s="3"/>
    </row>
    <row r="69" spans="1:24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8"/>
      <c r="O69" s="15"/>
      <c r="P69" s="15"/>
      <c r="Q69" s="38"/>
      <c r="R69" s="17"/>
      <c r="S69" s="3"/>
      <c r="T69" s="3"/>
      <c r="U69" s="3"/>
      <c r="V69" s="3"/>
      <c r="W69" s="3"/>
      <c r="X69" s="3"/>
    </row>
    <row r="70" spans="1:24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8"/>
      <c r="O70" s="15"/>
      <c r="P70" s="15"/>
      <c r="Q70" s="38"/>
      <c r="R70" s="17"/>
      <c r="S70" s="3"/>
      <c r="T70" s="3"/>
      <c r="U70" s="3"/>
      <c r="V70" s="3"/>
      <c r="W70" s="3"/>
      <c r="X70" s="3"/>
    </row>
    <row r="71" spans="1:24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8"/>
      <c r="O71" s="15"/>
      <c r="P71" s="15"/>
      <c r="Q71" s="38"/>
      <c r="R71" s="17"/>
      <c r="S71" s="3"/>
      <c r="T71" s="3"/>
      <c r="U71" s="3"/>
      <c r="V71" s="3"/>
      <c r="W71" s="3"/>
      <c r="X71" s="3"/>
    </row>
    <row r="72" spans="1:24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8"/>
      <c r="O72" s="15"/>
      <c r="P72" s="15"/>
      <c r="Q72" s="38"/>
      <c r="R72" s="17"/>
      <c r="S72" s="3"/>
      <c r="T72" s="3"/>
      <c r="U72" s="3"/>
      <c r="V72" s="3"/>
      <c r="W72" s="3"/>
      <c r="X72" s="3"/>
    </row>
  </sheetData>
  <autoFilter ref="A3:X54" xr:uid="{58C3B3D0-48F9-4FAD-9E86-6019D7EDA6E4}"/>
  <pageMargins left="0" right="0" top="0" bottom="0" header="0.11811023622047245" footer="0.11811023622047245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50132b-9f32-4743-a349-f70c20080b32">
      <UserInfo>
        <DisplayName>Stokes, Anita: WCC</DisplayName>
        <AccountId>61</AccountId>
        <AccountType/>
      </UserInfo>
      <UserInfo>
        <DisplayName>Mehta, Amit: RBKC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9731F-69CF-43AB-92BA-91385743C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5F39FA-1A98-43F8-826B-018D98034D70}">
  <ds:schemaRefs>
    <ds:schemaRef ds:uri="http://purl.org/dc/dcmitype/"/>
    <ds:schemaRef ds:uri="522a04b5-c381-4fbd-a67b-77acbdc099b1"/>
    <ds:schemaRef ds:uri="http://www.w3.org/XML/1998/namespace"/>
    <ds:schemaRef ds:uri="http://schemas.microsoft.com/office/2006/metadata/properties"/>
    <ds:schemaRef ds:uri="5f7deed4-1afb-43ba-9e35-75e7ab738890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E65F1ED-EEE6-46F7-B81D-C719FD71C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 to 19 NOR</vt:lpstr>
      <vt:lpstr>'Oct 20 to 19 NOR'!Print_Titles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Grey, Nicholas: CS-Fin</dc:creator>
  <cp:keywords/>
  <dc:description/>
  <cp:lastModifiedBy>Grey, Nicholas: RBKC</cp:lastModifiedBy>
  <cp:revision/>
  <dcterms:created xsi:type="dcterms:W3CDTF">2019-12-23T11:25:13Z</dcterms:created>
  <dcterms:modified xsi:type="dcterms:W3CDTF">2021-02-26T16:23:13Z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