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officesharedservice-my.sharepoint.com/personal/julie_farmer_rbkc_gov_uk/Documents/My Documents/Schools Forum WCC/"/>
    </mc:Choice>
  </mc:AlternateContent>
  <xr:revisionPtr revIDLastSave="0" documentId="8_{3116A177-FF9E-4BC7-9711-B66C769512AE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Options" sheetId="1" r:id="rId1"/>
    <sheet name="Breakdown Prim Sec Nos" sheetId="2" state="hidden" r:id="rId2"/>
  </sheets>
  <definedNames>
    <definedName name="_xlnm.Print_Titles" localSheetId="0">Options!$C:$C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6" i="1" l="1"/>
  <c r="W75" i="1" l="1"/>
  <c r="W74" i="1"/>
  <c r="W73" i="1"/>
  <c r="W71" i="1"/>
  <c r="W70" i="1"/>
  <c r="W69" i="1"/>
  <c r="T75" i="1"/>
  <c r="T74" i="1"/>
  <c r="T73" i="1"/>
  <c r="T71" i="1"/>
  <c r="T70" i="1"/>
  <c r="T69" i="1"/>
  <c r="Q75" i="1"/>
  <c r="Q74" i="1"/>
  <c r="Q73" i="1"/>
  <c r="Q71" i="1"/>
  <c r="Q70" i="1"/>
  <c r="Q69" i="1"/>
  <c r="N75" i="1"/>
  <c r="N74" i="1"/>
  <c r="N73" i="1"/>
  <c r="N71" i="1"/>
  <c r="N70" i="1"/>
  <c r="N69" i="1"/>
  <c r="Y74" i="1"/>
  <c r="Y75" i="1" s="1"/>
  <c r="Y73" i="1"/>
  <c r="AB74" i="1"/>
  <c r="AB75" i="1" s="1"/>
  <c r="AB73" i="1"/>
  <c r="AE74" i="1"/>
  <c r="AE75" i="1" s="1"/>
  <c r="AE73" i="1"/>
  <c r="AH74" i="1"/>
  <c r="AH75" i="1" s="1"/>
  <c r="AH73" i="1"/>
  <c r="Y70" i="1"/>
  <c r="Y71" i="1" s="1"/>
  <c r="Y69" i="1"/>
  <c r="AB70" i="1"/>
  <c r="AB71" i="1" s="1"/>
  <c r="AB69" i="1"/>
  <c r="AE70" i="1"/>
  <c r="AE71" i="1" s="1"/>
  <c r="AE69" i="1"/>
  <c r="AH71" i="1"/>
  <c r="AH70" i="1"/>
  <c r="AH69" i="1"/>
  <c r="AI48" i="1"/>
  <c r="AF48" i="1"/>
  <c r="AC48" i="1"/>
  <c r="Z48" i="1"/>
  <c r="AG6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I6" i="1"/>
  <c r="AD7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J67" i="1"/>
  <c r="J63" i="1"/>
  <c r="G6" i="1" l="1"/>
  <c r="K6" i="1"/>
  <c r="AK6" i="1"/>
  <c r="AJ6" i="1"/>
  <c r="W67" i="1"/>
  <c r="T67" i="1"/>
  <c r="W63" i="1"/>
  <c r="T63" i="1"/>
  <c r="Q67" i="1"/>
  <c r="Q63" i="1"/>
  <c r="AE28" i="1"/>
  <c r="AF28" i="1" s="1"/>
  <c r="AE54" i="1"/>
  <c r="AF54" i="1" s="1"/>
  <c r="AE38" i="1"/>
  <c r="AF38" i="1" s="1"/>
  <c r="Y34" i="1"/>
  <c r="Z34" i="1" s="1"/>
  <c r="AE30" i="1"/>
  <c r="AF30" i="1" s="1"/>
  <c r="Y14" i="1"/>
  <c r="Z14" i="1" s="1"/>
  <c r="L56" i="2"/>
  <c r="K56" i="2"/>
  <c r="J56" i="2"/>
  <c r="L55" i="2"/>
  <c r="K55" i="2"/>
  <c r="J55" i="2"/>
  <c r="L54" i="2"/>
  <c r="K54" i="2"/>
  <c r="J54" i="2"/>
  <c r="L53" i="2"/>
  <c r="K53" i="2"/>
  <c r="J53" i="2"/>
  <c r="L52" i="2"/>
  <c r="K52" i="2"/>
  <c r="J52" i="2"/>
  <c r="L51" i="2"/>
  <c r="K51" i="2"/>
  <c r="J51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K43" i="2"/>
  <c r="J43" i="2"/>
  <c r="L42" i="2"/>
  <c r="K42" i="2"/>
  <c r="J42" i="2"/>
  <c r="L41" i="2"/>
  <c r="K41" i="2"/>
  <c r="J41" i="2"/>
  <c r="L40" i="2"/>
  <c r="K40" i="2"/>
  <c r="J40" i="2"/>
  <c r="L39" i="2"/>
  <c r="K39" i="2"/>
  <c r="J39" i="2"/>
  <c r="L38" i="2"/>
  <c r="K38" i="2"/>
  <c r="J38" i="2"/>
  <c r="L37" i="2"/>
  <c r="K37" i="2"/>
  <c r="J37" i="2"/>
  <c r="L36" i="2"/>
  <c r="K36" i="2"/>
  <c r="J36" i="2"/>
  <c r="L35" i="2"/>
  <c r="K35" i="2"/>
  <c r="J35" i="2"/>
  <c r="L34" i="2"/>
  <c r="K34" i="2"/>
  <c r="J34" i="2"/>
  <c r="L33" i="2"/>
  <c r="K33" i="2"/>
  <c r="J33" i="2"/>
  <c r="L32" i="2"/>
  <c r="K32" i="2"/>
  <c r="J32" i="2"/>
  <c r="L31" i="2"/>
  <c r="K31" i="2"/>
  <c r="J31" i="2"/>
  <c r="L30" i="2"/>
  <c r="K30" i="2"/>
  <c r="J30" i="2"/>
  <c r="L29" i="2"/>
  <c r="K29" i="2"/>
  <c r="J29" i="2"/>
  <c r="L28" i="2"/>
  <c r="K28" i="2"/>
  <c r="J28" i="2"/>
  <c r="L27" i="2"/>
  <c r="K27" i="2"/>
  <c r="J27" i="2"/>
  <c r="L26" i="2"/>
  <c r="K26" i="2"/>
  <c r="J26" i="2"/>
  <c r="L25" i="2"/>
  <c r="K25" i="2"/>
  <c r="J25" i="2"/>
  <c r="L24" i="2"/>
  <c r="K24" i="2"/>
  <c r="J24" i="2"/>
  <c r="L23" i="2"/>
  <c r="K23" i="2"/>
  <c r="J23" i="2"/>
  <c r="L22" i="2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L9" i="2"/>
  <c r="K9" i="2"/>
  <c r="J9" i="2"/>
  <c r="L8" i="2"/>
  <c r="K8" i="2"/>
  <c r="J8" i="2"/>
  <c r="L7" i="2"/>
  <c r="K7" i="2"/>
  <c r="J7" i="2"/>
  <c r="L6" i="2"/>
  <c r="K6" i="2"/>
  <c r="J6" i="2"/>
  <c r="L5" i="2"/>
  <c r="K5" i="2"/>
  <c r="J5" i="2"/>
  <c r="N67" i="1"/>
  <c r="N63" i="1"/>
  <c r="AB14" i="1"/>
  <c r="AC14" i="1" s="1"/>
  <c r="AE14" i="1"/>
  <c r="AF14" i="1" s="1"/>
  <c r="AH38" i="1"/>
  <c r="AI38" i="1" s="1"/>
  <c r="AE34" i="1"/>
  <c r="AF34" i="1" s="1"/>
  <c r="AH45" i="1"/>
  <c r="AI45" i="1" s="1"/>
  <c r="AB34" i="1"/>
  <c r="AC34" i="1" s="1"/>
  <c r="AH42" i="1"/>
  <c r="AI42" i="1" s="1"/>
  <c r="Y22" i="1"/>
  <c r="Z22" i="1" s="1"/>
  <c r="Y49" i="1"/>
  <c r="Z49" i="1" s="1"/>
  <c r="AB13" i="1"/>
  <c r="AC13" i="1" s="1"/>
  <c r="AB51" i="1"/>
  <c r="AC51" i="1" s="1"/>
  <c r="AB35" i="1"/>
  <c r="AC35" i="1" s="1"/>
  <c r="AB10" i="1"/>
  <c r="AC10" i="1" s="1"/>
  <c r="AB26" i="1"/>
  <c r="AC26" i="1" s="1"/>
  <c r="AE10" i="1"/>
  <c r="AF10" i="1" s="1"/>
  <c r="AE40" i="1"/>
  <c r="AF40" i="1" s="1"/>
  <c r="AB45" i="1"/>
  <c r="AC45" i="1" s="1"/>
  <c r="AE45" i="1"/>
  <c r="AF45" i="1" s="1"/>
  <c r="AE7" i="1"/>
  <c r="AF7" i="1" s="1"/>
  <c r="Y7" i="1"/>
  <c r="Z7" i="1" s="1"/>
  <c r="AB7" i="1"/>
  <c r="AC7" i="1" s="1"/>
  <c r="AH7" i="1"/>
  <c r="AI7" i="1" s="1"/>
  <c r="AH16" i="1"/>
  <c r="AI16" i="1" s="1"/>
  <c r="AE16" i="1"/>
  <c r="AF16" i="1" s="1"/>
  <c r="Y16" i="1"/>
  <c r="Z16" i="1" s="1"/>
  <c r="AB16" i="1"/>
  <c r="AC16" i="1" s="1"/>
  <c r="AB33" i="1"/>
  <c r="AC33" i="1" s="1"/>
  <c r="AH33" i="1"/>
  <c r="AI33" i="1" s="1"/>
  <c r="Y33" i="1"/>
  <c r="Z33" i="1" s="1"/>
  <c r="AE33" i="1"/>
  <c r="AF33" i="1" s="1"/>
  <c r="AB37" i="1"/>
  <c r="AC37" i="1" s="1"/>
  <c r="AE37" i="1"/>
  <c r="AF37" i="1" s="1"/>
  <c r="AH37" i="1"/>
  <c r="AI37" i="1" s="1"/>
  <c r="Y37" i="1"/>
  <c r="Z37" i="1" s="1"/>
  <c r="AB49" i="1"/>
  <c r="AC49" i="1" s="1"/>
  <c r="AE25" i="1"/>
  <c r="AF25" i="1" s="1"/>
  <c r="AB25" i="1"/>
  <c r="AC25" i="1" s="1"/>
  <c r="AH25" i="1"/>
  <c r="AI25" i="1" s="1"/>
  <c r="Y25" i="1"/>
  <c r="Z25" i="1" s="1"/>
  <c r="AE9" i="1"/>
  <c r="AF9" i="1" s="1"/>
  <c r="AH9" i="1"/>
  <c r="AI9" i="1" s="1"/>
  <c r="AB9" i="1"/>
  <c r="AC9" i="1" s="1"/>
  <c r="Y9" i="1"/>
  <c r="Z9" i="1" s="1"/>
  <c r="AB17" i="1"/>
  <c r="AC17" i="1" s="1"/>
  <c r="Y17" i="1"/>
  <c r="Z17" i="1" s="1"/>
  <c r="AH17" i="1"/>
  <c r="AI17" i="1" s="1"/>
  <c r="AE17" i="1"/>
  <c r="AF17" i="1" s="1"/>
  <c r="AH53" i="1"/>
  <c r="AI53" i="1" s="1"/>
  <c r="AE53" i="1"/>
  <c r="AF53" i="1" s="1"/>
  <c r="Y53" i="1"/>
  <c r="Z53" i="1" s="1"/>
  <c r="AB53" i="1"/>
  <c r="AC53" i="1" s="1"/>
  <c r="AH13" i="1"/>
  <c r="AI13" i="1" s="1"/>
  <c r="AE13" i="1"/>
  <c r="AF13" i="1" s="1"/>
  <c r="Y13" i="1"/>
  <c r="Z13" i="1" s="1"/>
  <c r="AH39" i="1"/>
  <c r="AI39" i="1" s="1"/>
  <c r="AE39" i="1"/>
  <c r="AF39" i="1" s="1"/>
  <c r="Y39" i="1"/>
  <c r="Z39" i="1" s="1"/>
  <c r="AB39" i="1"/>
  <c r="AC39" i="1" s="1"/>
  <c r="AH47" i="1"/>
  <c r="AI47" i="1" s="1"/>
  <c r="AE47" i="1"/>
  <c r="AF47" i="1" s="1"/>
  <c r="AB47" i="1"/>
  <c r="AC47" i="1" s="1"/>
  <c r="Y47" i="1"/>
  <c r="Z47" i="1" s="1"/>
  <c r="AE55" i="1"/>
  <c r="AF55" i="1" s="1"/>
  <c r="AB55" i="1"/>
  <c r="AC55" i="1" s="1"/>
  <c r="AH55" i="1"/>
  <c r="AI55" i="1" s="1"/>
  <c r="Y55" i="1"/>
  <c r="Z55" i="1" s="1"/>
  <c r="AH19" i="1"/>
  <c r="AI19" i="1" s="1"/>
  <c r="AB19" i="1"/>
  <c r="AC19" i="1" s="1"/>
  <c r="Y19" i="1"/>
  <c r="Z19" i="1" s="1"/>
  <c r="AE19" i="1"/>
  <c r="AF19" i="1" s="1"/>
  <c r="AH35" i="1"/>
  <c r="AI35" i="1" s="1"/>
  <c r="AE36" i="1"/>
  <c r="AF36" i="1" s="1"/>
  <c r="AH36" i="1"/>
  <c r="AI36" i="1" s="1"/>
  <c r="AB36" i="1"/>
  <c r="AC36" i="1" s="1"/>
  <c r="Y36" i="1"/>
  <c r="Z36" i="1" s="1"/>
  <c r="AB44" i="1"/>
  <c r="AC44" i="1" s="1"/>
  <c r="AH44" i="1"/>
  <c r="AI44" i="1" s="1"/>
  <c r="AE44" i="1"/>
  <c r="AF44" i="1" s="1"/>
  <c r="Y44" i="1"/>
  <c r="Z44" i="1" s="1"/>
  <c r="AE52" i="1"/>
  <c r="AF52" i="1" s="1"/>
  <c r="AH52" i="1"/>
  <c r="AI52" i="1" s="1"/>
  <c r="AB52" i="1"/>
  <c r="AC52" i="1" s="1"/>
  <c r="Y52" i="1"/>
  <c r="Z52" i="1" s="1"/>
  <c r="AH34" i="1" l="1"/>
  <c r="AI34" i="1" s="1"/>
  <c r="Y45" i="1"/>
  <c r="Z45" i="1" s="1"/>
  <c r="AH40" i="1"/>
  <c r="AI40" i="1" s="1"/>
  <c r="Y51" i="1"/>
  <c r="Z51" i="1" s="1"/>
  <c r="AH49" i="1"/>
  <c r="AI49" i="1" s="1"/>
  <c r="AH54" i="1"/>
  <c r="AI54" i="1" s="1"/>
  <c r="AE26" i="1"/>
  <c r="AF26" i="1" s="1"/>
  <c r="Y26" i="1"/>
  <c r="Z26" i="1" s="1"/>
  <c r="AH26" i="1"/>
  <c r="AI26" i="1" s="1"/>
  <c r="AB42" i="1"/>
  <c r="AC42" i="1" s="1"/>
  <c r="Y42" i="1"/>
  <c r="Z42" i="1" s="1"/>
  <c r="AE42" i="1"/>
  <c r="AF42" i="1" s="1"/>
  <c r="Y40" i="1"/>
  <c r="Z40" i="1" s="1"/>
  <c r="AE35" i="1"/>
  <c r="AF35" i="1" s="1"/>
  <c r="AE49" i="1"/>
  <c r="AF49" i="1" s="1"/>
  <c r="AB38" i="1"/>
  <c r="AC38" i="1" s="1"/>
  <c r="Y38" i="1"/>
  <c r="Z38" i="1" s="1"/>
  <c r="Y50" i="1"/>
  <c r="Z50" i="1" s="1"/>
  <c r="AH50" i="1"/>
  <c r="AI50" i="1" s="1"/>
  <c r="Y20" i="1"/>
  <c r="Z20" i="1" s="1"/>
  <c r="AE20" i="1"/>
  <c r="AF20" i="1" s="1"/>
  <c r="AH20" i="1"/>
  <c r="AI20" i="1" s="1"/>
  <c r="AB20" i="1"/>
  <c r="AC20" i="1" s="1"/>
  <c r="Y35" i="1"/>
  <c r="Z35" i="1" s="1"/>
  <c r="AH51" i="1"/>
  <c r="AI51" i="1" s="1"/>
  <c r="Y54" i="1"/>
  <c r="Z54" i="1" s="1"/>
  <c r="Y30" i="1"/>
  <c r="Z30" i="1" s="1"/>
  <c r="AB30" i="1"/>
  <c r="AC30" i="1" s="1"/>
  <c r="AH14" i="1"/>
  <c r="AI14" i="1" s="1"/>
  <c r="Y28" i="1"/>
  <c r="Z28" i="1" s="1"/>
  <c r="AH28" i="1"/>
  <c r="AI28" i="1" s="1"/>
  <c r="AB28" i="1"/>
  <c r="AC28" i="1" s="1"/>
  <c r="AB40" i="1"/>
  <c r="AC40" i="1" s="1"/>
  <c r="AE51" i="1"/>
  <c r="AF51" i="1" s="1"/>
  <c r="AE50" i="1"/>
  <c r="AF50" i="1" s="1"/>
  <c r="AB50" i="1"/>
  <c r="AC50" i="1" s="1"/>
  <c r="AH30" i="1"/>
  <c r="AI30" i="1" s="1"/>
  <c r="Y10" i="1"/>
  <c r="Z10" i="1" s="1"/>
  <c r="AH10" i="1"/>
  <c r="AI10" i="1" s="1"/>
  <c r="AE22" i="1"/>
  <c r="AF22" i="1" s="1"/>
  <c r="AB22" i="1"/>
  <c r="AC22" i="1" s="1"/>
  <c r="AH22" i="1"/>
  <c r="AI22" i="1" s="1"/>
  <c r="AB54" i="1"/>
  <c r="AC54" i="1" s="1"/>
  <c r="AD6" i="1"/>
  <c r="X6" i="1" l="1"/>
  <c r="AA6" i="1"/>
  <c r="AH48" i="1"/>
  <c r="AE48" i="1"/>
  <c r="AB48" i="1"/>
  <c r="Y48" i="1"/>
  <c r="AH46" i="1"/>
  <c r="AI46" i="1" s="1"/>
  <c r="AB46" i="1"/>
  <c r="AC46" i="1" s="1"/>
  <c r="Y46" i="1"/>
  <c r="Z46" i="1" s="1"/>
  <c r="AE46" i="1"/>
  <c r="AF46" i="1" s="1"/>
  <c r="AE11" i="1"/>
  <c r="AF11" i="1" s="1"/>
  <c r="AB11" i="1"/>
  <c r="AC11" i="1" s="1"/>
  <c r="Y11" i="1"/>
  <c r="Z11" i="1" s="1"/>
  <c r="AH11" i="1"/>
  <c r="AI11" i="1" s="1"/>
  <c r="AB29" i="1"/>
  <c r="AC29" i="1" s="1"/>
  <c r="AH29" i="1"/>
  <c r="AI29" i="1" s="1"/>
  <c r="Y29" i="1"/>
  <c r="Z29" i="1" s="1"/>
  <c r="AE29" i="1"/>
  <c r="AF29" i="1" s="1"/>
  <c r="AH23" i="1"/>
  <c r="AI23" i="1" s="1"/>
  <c r="Y23" i="1"/>
  <c r="Z23" i="1" s="1"/>
  <c r="AE23" i="1"/>
  <c r="AF23" i="1" s="1"/>
  <c r="AB23" i="1"/>
  <c r="AC23" i="1" s="1"/>
  <c r="AH21" i="1"/>
  <c r="AI21" i="1" s="1"/>
  <c r="AB21" i="1"/>
  <c r="AC21" i="1" s="1"/>
  <c r="Y21" i="1"/>
  <c r="Z21" i="1" s="1"/>
  <c r="AE21" i="1"/>
  <c r="AF21" i="1" s="1"/>
  <c r="AE43" i="1"/>
  <c r="AF43" i="1" s="1"/>
  <c r="AB43" i="1"/>
  <c r="AC43" i="1" s="1"/>
  <c r="AH43" i="1"/>
  <c r="AI43" i="1" s="1"/>
  <c r="Y43" i="1"/>
  <c r="Z43" i="1" s="1"/>
  <c r="AH8" i="1"/>
  <c r="AI8" i="1" s="1"/>
  <c r="AE8" i="1"/>
  <c r="AF8" i="1" s="1"/>
  <c r="Y8" i="1"/>
  <c r="Z8" i="1" s="1"/>
  <c r="AB8" i="1"/>
  <c r="AC8" i="1" s="1"/>
  <c r="AE27" i="1"/>
  <c r="AF27" i="1" s="1"/>
  <c r="Y27" i="1"/>
  <c r="Z27" i="1" s="1"/>
  <c r="AH27" i="1"/>
  <c r="AI27" i="1" s="1"/>
  <c r="AB27" i="1"/>
  <c r="AC27" i="1" s="1"/>
  <c r="Y12" i="1"/>
  <c r="Z12" i="1" s="1"/>
  <c r="AH12" i="1"/>
  <c r="AI12" i="1" s="1"/>
  <c r="AB12" i="1"/>
  <c r="AC12" i="1" s="1"/>
  <c r="AE12" i="1"/>
  <c r="AF12" i="1" s="1"/>
  <c r="AB32" i="1"/>
  <c r="AC32" i="1" s="1"/>
  <c r="Y32" i="1"/>
  <c r="Z32" i="1" s="1"/>
  <c r="AH32" i="1"/>
  <c r="AI32" i="1" s="1"/>
  <c r="AE32" i="1"/>
  <c r="AF32" i="1" s="1"/>
  <c r="Y41" i="1"/>
  <c r="Z41" i="1" s="1"/>
  <c r="AB41" i="1"/>
  <c r="AC41" i="1" s="1"/>
  <c r="AH41" i="1"/>
  <c r="AI41" i="1" s="1"/>
  <c r="AE41" i="1"/>
  <c r="AF41" i="1" s="1"/>
  <c r="AH57" i="1"/>
  <c r="AI57" i="1" s="1"/>
  <c r="Y57" i="1"/>
  <c r="Z57" i="1" s="1"/>
  <c r="AB57" i="1"/>
  <c r="AC57" i="1" s="1"/>
  <c r="AE57" i="1"/>
  <c r="AF57" i="1" s="1"/>
  <c r="AB15" i="1"/>
  <c r="AC15" i="1" s="1"/>
  <c r="AE15" i="1"/>
  <c r="AF15" i="1" s="1"/>
  <c r="Y15" i="1"/>
  <c r="Z15" i="1" s="1"/>
  <c r="AH15" i="1"/>
  <c r="AI15" i="1" s="1"/>
  <c r="Y18" i="1"/>
  <c r="Z18" i="1" s="1"/>
  <c r="AB18" i="1"/>
  <c r="AC18" i="1" s="1"/>
  <c r="AE18" i="1"/>
  <c r="AF18" i="1" s="1"/>
  <c r="AH18" i="1"/>
  <c r="AI18" i="1" s="1"/>
  <c r="AH24" i="1"/>
  <c r="AI24" i="1" s="1"/>
  <c r="Y24" i="1"/>
  <c r="Z24" i="1" s="1"/>
  <c r="AB24" i="1"/>
  <c r="AC24" i="1" s="1"/>
  <c r="AE24" i="1"/>
  <c r="AF24" i="1" s="1"/>
  <c r="AE31" i="1"/>
  <c r="AF31" i="1" s="1"/>
  <c r="AB31" i="1"/>
  <c r="AC31" i="1" s="1"/>
  <c r="AH31" i="1"/>
  <c r="AI31" i="1" s="1"/>
  <c r="Y31" i="1"/>
  <c r="Z31" i="1" s="1"/>
  <c r="AE56" i="1"/>
  <c r="AF56" i="1" s="1"/>
  <c r="AB56" i="1"/>
  <c r="AC56" i="1" s="1"/>
  <c r="AH56" i="1"/>
  <c r="AI56" i="1" s="1"/>
  <c r="AI74" i="1" s="1"/>
  <c r="Y56" i="1"/>
  <c r="Z56" i="1" s="1"/>
  <c r="AC74" i="1" l="1"/>
  <c r="AF73" i="1"/>
  <c r="AI73" i="1"/>
  <c r="AI75" i="1" s="1"/>
  <c r="Z74" i="1"/>
  <c r="Z73" i="1"/>
  <c r="AC70" i="1"/>
  <c r="AC69" i="1"/>
  <c r="AF74" i="1"/>
  <c r="AF75" i="1" s="1"/>
  <c r="Z70" i="1"/>
  <c r="Z69" i="1"/>
  <c r="AC73" i="1"/>
  <c r="AC75" i="1" s="1"/>
  <c r="AI70" i="1"/>
  <c r="AI69" i="1"/>
  <c r="AF69" i="1"/>
  <c r="AF70" i="1"/>
  <c r="Z75" i="1" l="1"/>
  <c r="AI71" i="1"/>
  <c r="AC71" i="1"/>
  <c r="Z71" i="1"/>
  <c r="AF71" i="1"/>
</calcChain>
</file>

<file path=xl/sharedStrings.xml><?xml version="1.0" encoding="utf-8"?>
<sst xmlns="http://schemas.openxmlformats.org/spreadsheetml/2006/main" count="201" uniqueCount="102">
  <si>
    <t>------------------------Compared to 2020/21 funding---------------------------------------------------------------------------------------------------------------------</t>
  </si>
  <si>
    <t>20/21 Budget</t>
  </si>
  <si>
    <t>LA Formula - no change to existing WCC formula with MFG 2%</t>
  </si>
  <si>
    <t>LA Formula - no change to existing WCC formula with MFG 1%</t>
  </si>
  <si>
    <t>LA/Half Way Low Attainment NFF</t>
  </si>
  <si>
    <t>LA/ 1/4 way Deprivation NFF</t>
  </si>
  <si>
    <t>Option 1</t>
  </si>
  <si>
    <t>Option 2</t>
  </si>
  <si>
    <t>Option 3</t>
  </si>
  <si>
    <t>Option 4</t>
  </si>
  <si>
    <t>National Funding Forumula 2021/22</t>
  </si>
  <si>
    <t>URN</t>
  </si>
  <si>
    <t>LAESTAB</t>
  </si>
  <si>
    <t>School Name</t>
  </si>
  <si>
    <t xml:space="preserve">NOR - Oct 19
</t>
  </si>
  <si>
    <t>20-21 MFG</t>
  </si>
  <si>
    <t>20-21 Post MFG Budget</t>
  </si>
  <si>
    <t>20-21 Post MFG Budget Total</t>
  </si>
  <si>
    <t>Revised 20-21 Post MFG Budget per pupil</t>
  </si>
  <si>
    <t xml:space="preserve">NOR - Oct 20 Final
</t>
  </si>
  <si>
    <t>21-22 Post MFG Budget</t>
  </si>
  <si>
    <t>21-22 Post MFG Budget per pupil</t>
  </si>
  <si>
    <t>21-22 MFG 1%</t>
  </si>
  <si>
    <t>Change in funding</t>
  </si>
  <si>
    <t>Change in per pupil Funding</t>
  </si>
  <si>
    <t>% Change in per pupil Funding</t>
  </si>
  <si>
    <t>Change in Funding</t>
  </si>
  <si>
    <t>Notional Pupil Nos in 2021-22</t>
  </si>
  <si>
    <t>Notional NFF funding in 2021-22</t>
  </si>
  <si>
    <t>Notional NFF per pupil funding in 2021-22</t>
  </si>
  <si>
    <t>Final Protected Grant Funding</t>
  </si>
  <si>
    <t>Total</t>
  </si>
  <si>
    <t>Barrow Hill Junior School</t>
  </si>
  <si>
    <t>Edward Wilson Primary School</t>
  </si>
  <si>
    <t>Essendine Primary School</t>
  </si>
  <si>
    <t>George Eliot Primary School</t>
  </si>
  <si>
    <t>Hallfield Primary School</t>
  </si>
  <si>
    <t>Robinsfield Infant School</t>
  </si>
  <si>
    <t>Queen's Park Primary School</t>
  </si>
  <si>
    <t>All Souls CofE Primary School</t>
  </si>
  <si>
    <t>Burdett-Coutts and Townshend Foundation CofE Primary School</t>
  </si>
  <si>
    <t>Hampden Gurney CofE Primary School</t>
  </si>
  <si>
    <t>Our Lady of Dolours RC Primary School</t>
  </si>
  <si>
    <t>St Augustine's CofE Primary School</t>
  </si>
  <si>
    <t>St Barnabas' CofE Primary School</t>
  </si>
  <si>
    <t>St Clement Danes CofE Primary School</t>
  </si>
  <si>
    <t>St Edward's Catholic Primary School</t>
  </si>
  <si>
    <t>St Gabriel's CofE Primary School</t>
  </si>
  <si>
    <t>St George's Hanover Square CofE Primary School</t>
  </si>
  <si>
    <t>Soho Parish CofE Primary School</t>
  </si>
  <si>
    <t>St James &amp; St John Church of England Primary School</t>
  </si>
  <si>
    <t>St Joseph's RC Primary School</t>
  </si>
  <si>
    <t>St Luke's CofE Primary School</t>
  </si>
  <si>
    <t>St Mary Magdalene CofE Primary School</t>
  </si>
  <si>
    <t>St Mary's Bryanston Square CofE School</t>
  </si>
  <si>
    <t>St. Mary of the Angels Catholic Primary School</t>
  </si>
  <si>
    <t>St Matthew's School, Westminster</t>
  </si>
  <si>
    <t>St Peter's CofE School</t>
  </si>
  <si>
    <t>St Peter's Eaton Square CofE Primary School</t>
  </si>
  <si>
    <t>St Saviour's CofE Primary School</t>
  </si>
  <si>
    <t>St Stephen's CofE Primary School</t>
  </si>
  <si>
    <t>St Vincent's Catholic Primary School</t>
  </si>
  <si>
    <t>St Vincent De Paul Catholic Primary School</t>
  </si>
  <si>
    <t>Westminster Cathedral RC Primary School</t>
  </si>
  <si>
    <t>Christ Church Bentinck CofE Primary School</t>
  </si>
  <si>
    <t>St Augustine's CofE High School</t>
  </si>
  <si>
    <t>Ark Atwood Primary Academy</t>
  </si>
  <si>
    <t>Wilberforce Primary</t>
  </si>
  <si>
    <t>Pimlico Primary</t>
  </si>
  <si>
    <t>Churchill Gardens Primary Academy</t>
  </si>
  <si>
    <t>Gateway Academy</t>
  </si>
  <si>
    <t>Millbank Academy</t>
  </si>
  <si>
    <t>Marylebone Boys' School</t>
  </si>
  <si>
    <t>Sir Simon Milton Westminster University Technical College</t>
  </si>
  <si>
    <t>Harris Academy St John's Wood</t>
  </si>
  <si>
    <t>The Grey Coat Hospital</t>
  </si>
  <si>
    <t>The St Marylebone CofE School</t>
  </si>
  <si>
    <t>Westminster City School</t>
  </si>
  <si>
    <t>St George's Catholic School</t>
  </si>
  <si>
    <t>Paddington Academy</t>
  </si>
  <si>
    <t>Westminster Academy</t>
  </si>
  <si>
    <t>Pimlico Academy</t>
  </si>
  <si>
    <t>Ark King Solomon Academy</t>
  </si>
  <si>
    <t/>
  </si>
  <si>
    <t>Note: These figures are all actuals based on the 2021/22 DfE tool, final December 2020, final rolls and all other data based on characteristics rates, free school meals, IDACI.</t>
  </si>
  <si>
    <t>Highest per pupil primary</t>
  </si>
  <si>
    <t>Lowest per pupil primary</t>
  </si>
  <si>
    <t>range</t>
  </si>
  <si>
    <t>Highest per pupil secondary</t>
  </si>
  <si>
    <t>Lowest per pupil secondary</t>
  </si>
  <si>
    <t>Primary change compared to 20/21 per pupil funding</t>
  </si>
  <si>
    <t>Option min per pupil change</t>
  </si>
  <si>
    <t>Option max per pupil change</t>
  </si>
  <si>
    <t>Range</t>
  </si>
  <si>
    <t>Secondary change compared 20/21 per pupil funding</t>
  </si>
  <si>
    <t>NOR
(from Adjusted Factors column O)</t>
  </si>
  <si>
    <t>NOR Primary
(from Adjusted Factors column P)</t>
  </si>
  <si>
    <t>NOR Secondary
(from Adjusted Factors column S)</t>
  </si>
  <si>
    <t>20-21 Post MFG Budget incl pay grant baseline adjustment</t>
  </si>
  <si>
    <t>21-22 MFG 2%</t>
  </si>
  <si>
    <t>NFF illustrated by ESFA</t>
  </si>
  <si>
    <t xml:space="preserve">Appendix A - School Funding Formula Options for 2021/22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</si>
</sst>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£&quot;#,##0;[Red]\-&quot;£&quot;#,##0"/>
    <numFmt numFmtId="43" formatCode="_-* #,##0.00_-;\-* #,##0.00_-;_-* &quot;-&quot;??_-;_-@_-"/>
    <numFmt numFmtId="164" formatCode="&quot;£&quot;#,##0.00"/>
    <numFmt numFmtId="165" formatCode="&quot;£&quot;#,##0"/>
    <numFmt numFmtId="166" formatCode="0.0"/>
    <numFmt numFmtId="167" formatCode="0.0%"/>
    <numFmt numFmtId="168" formatCode="_-* #,##0_-;\-* #,##0_-;_-* &quot;-&quot;??_-;_-@_-"/>
  </numFmts>
  <fonts count="7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rgb="FFD4CEDE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ED974B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/>
    <xf numFmtId="165" fontId="6" fillId="0" borderId="0" xfId="0" applyNumberFormat="1" applyFont="1" applyAlignment="1">
      <alignment horizontal="right" wrapText="1"/>
    </xf>
    <xf numFmtId="165" fontId="6" fillId="0" borderId="1" xfId="0" applyNumberFormat="1" applyFont="1" applyBorder="1" applyAlignment="1">
      <alignment horizontal="right" wrapText="1"/>
    </xf>
    <xf numFmtId="165" fontId="6" fillId="0" borderId="0" xfId="0" applyNumberFormat="1" applyFont="1" applyFill="1" applyAlignment="1">
      <alignment horizontal="right" wrapText="1"/>
    </xf>
    <xf numFmtId="0" fontId="5" fillId="0" borderId="0" xfId="0" applyFont="1" applyFill="1"/>
    <xf numFmtId="166" fontId="5" fillId="0" borderId="0" xfId="0" applyNumberFormat="1" applyFont="1" applyFill="1"/>
    <xf numFmtId="165" fontId="5" fillId="0" borderId="0" xfId="0" applyNumberFormat="1" applyFont="1" applyFill="1"/>
    <xf numFmtId="165" fontId="5" fillId="0" borderId="1" xfId="0" applyNumberFormat="1" applyFont="1" applyFill="1" applyBorder="1"/>
    <xf numFmtId="166" fontId="6" fillId="0" borderId="0" xfId="0" applyNumberFormat="1" applyFont="1" applyFill="1" applyAlignment="1">
      <alignment horizontal="right" wrapText="1" indent="1"/>
    </xf>
    <xf numFmtId="165" fontId="6" fillId="0" borderId="0" xfId="0" applyNumberFormat="1" applyFont="1" applyFill="1" applyAlignment="1">
      <alignment horizontal="right"/>
    </xf>
    <xf numFmtId="165" fontId="6" fillId="0" borderId="1" xfId="0" applyNumberFormat="1" applyFont="1" applyFill="1" applyBorder="1" applyAlignment="1">
      <alignment horizontal="right" wrapText="1"/>
    </xf>
    <xf numFmtId="166" fontId="6" fillId="0" borderId="0" xfId="0" applyNumberFormat="1" applyFont="1" applyFill="1"/>
    <xf numFmtId="165" fontId="6" fillId="0" borderId="0" xfId="0" applyNumberFormat="1" applyFont="1" applyFill="1"/>
    <xf numFmtId="165" fontId="0" fillId="0" borderId="0" xfId="0" applyNumberFormat="1" applyFill="1"/>
    <xf numFmtId="2" fontId="6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/>
    <xf numFmtId="2" fontId="6" fillId="0" borderId="0" xfId="0" applyNumberFormat="1" applyFont="1" applyFill="1" applyBorder="1" applyAlignment="1">
      <alignment horizontal="right" wrapText="1"/>
    </xf>
    <xf numFmtId="2" fontId="6" fillId="0" borderId="0" xfId="0" applyNumberFormat="1" applyFont="1" applyFill="1" applyBorder="1"/>
    <xf numFmtId="0" fontId="6" fillId="0" borderId="0" xfId="0" applyFont="1" applyFill="1"/>
    <xf numFmtId="2" fontId="5" fillId="0" borderId="0" xfId="0" applyNumberFormat="1" applyFont="1" applyFill="1"/>
    <xf numFmtId="165" fontId="5" fillId="0" borderId="0" xfId="0" applyNumberFormat="1" applyFont="1" applyFill="1" applyBorder="1"/>
    <xf numFmtId="165" fontId="6" fillId="0" borderId="0" xfId="0" applyNumberFormat="1" applyFont="1" applyFill="1" applyBorder="1"/>
    <xf numFmtId="165" fontId="6" fillId="0" borderId="0" xfId="0" applyNumberFormat="1" applyFont="1" applyFill="1" applyAlignment="1">
      <alignment horizontal="right" wrapText="1" indent="1"/>
    </xf>
    <xf numFmtId="165" fontId="5" fillId="0" borderId="0" xfId="0" applyNumberFormat="1" applyFont="1" applyFill="1" applyAlignment="1">
      <alignment horizontal="center"/>
    </xf>
    <xf numFmtId="2" fontId="5" fillId="0" borderId="2" xfId="0" applyNumberFormat="1" applyFont="1" applyFill="1" applyBorder="1"/>
    <xf numFmtId="2" fontId="6" fillId="0" borderId="2" xfId="0" applyNumberFormat="1" applyFont="1" applyFill="1" applyBorder="1" applyAlignment="1">
      <alignment horizontal="right" wrapText="1" indent="1"/>
    </xf>
    <xf numFmtId="165" fontId="6" fillId="0" borderId="0" xfId="0" applyNumberFormat="1" applyFont="1" applyFill="1" applyBorder="1" applyAlignment="1">
      <alignment horizontal="right" wrapText="1" indent="1"/>
    </xf>
    <xf numFmtId="166" fontId="6" fillId="0" borderId="1" xfId="0" applyNumberFormat="1" applyFont="1" applyFill="1" applyBorder="1" applyAlignment="1">
      <alignment horizontal="right" wrapText="1" indent="1"/>
    </xf>
    <xf numFmtId="166" fontId="6" fillId="0" borderId="1" xfId="0" applyNumberFormat="1" applyFont="1" applyFill="1" applyBorder="1"/>
    <xf numFmtId="166" fontId="5" fillId="0" borderId="1" xfId="0" applyNumberFormat="1" applyFont="1" applyFill="1" applyBorder="1"/>
    <xf numFmtId="0" fontId="0" fillId="0" borderId="0" xfId="0" applyFill="1"/>
    <xf numFmtId="165" fontId="6" fillId="0" borderId="0" xfId="0" quotePrefix="1" applyNumberFormat="1" applyFont="1" applyFill="1"/>
    <xf numFmtId="6" fontId="3" fillId="2" borderId="1" xfId="0" applyNumberFormat="1" applyFont="1" applyFill="1" applyBorder="1" applyAlignment="1"/>
    <xf numFmtId="0" fontId="3" fillId="3" borderId="0" xfId="0" applyFont="1" applyFill="1"/>
    <xf numFmtId="165" fontId="3" fillId="3" borderId="0" xfId="0" applyNumberFormat="1" applyFont="1" applyFill="1"/>
    <xf numFmtId="0" fontId="3" fillId="4" borderId="3" xfId="0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right" wrapText="1"/>
    </xf>
    <xf numFmtId="165" fontId="5" fillId="5" borderId="0" xfId="0" applyNumberFormat="1" applyFont="1" applyFill="1"/>
    <xf numFmtId="167" fontId="5" fillId="0" borderId="1" xfId="1" applyNumberFormat="1" applyFont="1" applyFill="1" applyBorder="1"/>
    <xf numFmtId="165" fontId="6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/>
    <xf numFmtId="3" fontId="3" fillId="2" borderId="1" xfId="0" applyNumberFormat="1" applyFont="1" applyFill="1" applyBorder="1" applyAlignment="1"/>
    <xf numFmtId="164" fontId="6" fillId="0" borderId="0" xfId="0" applyNumberFormat="1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5" fillId="6" borderId="0" xfId="0" applyNumberFormat="1" applyFont="1" applyFill="1"/>
    <xf numFmtId="165" fontId="5" fillId="6" borderId="1" xfId="0" applyNumberFormat="1" applyFont="1" applyFill="1" applyBorder="1"/>
    <xf numFmtId="165" fontId="5" fillId="6" borderId="1" xfId="0" applyNumberFormat="1" applyFont="1" applyFill="1" applyBorder="1" applyAlignment="1">
      <alignment horizontal="right" wrapText="1"/>
    </xf>
    <xf numFmtId="168" fontId="5" fillId="0" borderId="1" xfId="3" applyNumberFormat="1" applyFont="1" applyFill="1" applyBorder="1"/>
    <xf numFmtId="164" fontId="6" fillId="0" borderId="0" xfId="0" applyNumberFormat="1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165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</cellXfs>
  <cellStyles count="4">
    <cellStyle name="Comma" xfId="3" builtinId="3"/>
    <cellStyle name="Normal" xfId="0" builtinId="0"/>
    <cellStyle name="Percent" xfId="1" builtinId="5"/>
    <cellStyle name="Percent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R.B.K.C. Corporate">
  <a:themeElements>
    <a:clrScheme name="R.B.K.C. Corporate">
      <a:dk1>
        <a:srgbClr val="000000"/>
      </a:dk1>
      <a:lt1>
        <a:srgbClr val="FFFFFF"/>
      </a:lt1>
      <a:dk2>
        <a:srgbClr val="00209F"/>
      </a:dk2>
      <a:lt2>
        <a:srgbClr val="FFFFFF"/>
      </a:lt2>
      <a:accent1>
        <a:srgbClr val="00209F"/>
      </a:accent1>
      <a:accent2>
        <a:srgbClr val="96004B"/>
      </a:accent2>
      <a:accent3>
        <a:srgbClr val="B2BC00"/>
      </a:accent3>
      <a:accent4>
        <a:srgbClr val="948DD0"/>
      </a:accent4>
      <a:accent5>
        <a:srgbClr val="32D3CB"/>
      </a:accent5>
      <a:accent6>
        <a:srgbClr val="FF7300"/>
      </a:accent6>
      <a:hlink>
        <a:srgbClr val="0000FF"/>
      </a:hlink>
      <a:folHlink>
        <a:srgbClr val="800080"/>
      </a:folHlink>
    </a:clrScheme>
    <a:fontScheme name="R.B.K.C. Corporat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01"/>
  <sheetViews>
    <sheetView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C6" sqref="C6"/>
      <selection pane="bottomRight" activeCell="C10" sqref="C10"/>
    </sheetView>
  </sheetViews>
  <sheetFormatPr defaultColWidth="9.08984375" defaultRowHeight="15.5" x14ac:dyDescent="0.35"/>
  <cols>
    <col min="1" max="2" width="9.08984375" style="5" hidden="1" customWidth="1"/>
    <col min="3" max="3" width="42.7265625" style="5" customWidth="1"/>
    <col min="4" max="4" width="9.36328125" style="6" customWidth="1"/>
    <col min="5" max="5" width="11.26953125" style="7" customWidth="1"/>
    <col min="6" max="6" width="16.36328125" style="7" hidden="1" customWidth="1"/>
    <col min="7" max="8" width="15" style="7" hidden="1" customWidth="1"/>
    <col min="9" max="9" width="15" style="7" customWidth="1"/>
    <col min="10" max="10" width="12" style="7" customWidth="1"/>
    <col min="11" max="11" width="10.08984375" style="20" customWidth="1"/>
    <col min="12" max="12" width="12.6328125" style="7" customWidth="1"/>
    <col min="13" max="13" width="15" style="7" customWidth="1"/>
    <col min="14" max="14" width="11.6328125" style="7" customWidth="1"/>
    <col min="15" max="15" width="11.7265625" style="7" customWidth="1"/>
    <col min="16" max="16" width="15.36328125" style="7" customWidth="1"/>
    <col min="17" max="17" width="9.7265625" style="7" customWidth="1"/>
    <col min="18" max="18" width="11.26953125" style="7" customWidth="1"/>
    <col min="19" max="19" width="15.26953125" style="7" customWidth="1"/>
    <col min="20" max="20" width="9.7265625" style="7" customWidth="1"/>
    <col min="21" max="21" width="11.7265625" style="7" customWidth="1"/>
    <col min="22" max="22" width="15.81640625" style="7" customWidth="1"/>
    <col min="23" max="23" width="9.7265625" style="7" customWidth="1"/>
    <col min="24" max="24" width="12.6328125" style="7" customWidth="1"/>
    <col min="25" max="25" width="12.81640625" style="7" customWidth="1"/>
    <col min="26" max="26" width="13.36328125" style="7" customWidth="1"/>
    <col min="27" max="27" width="13.08984375" style="7" customWidth="1"/>
    <col min="28" max="28" width="15.26953125" style="7" customWidth="1"/>
    <col min="29" max="29" width="14.6328125" style="7" customWidth="1"/>
    <col min="30" max="30" width="13.81640625" style="7" customWidth="1"/>
    <col min="31" max="31" width="12.7265625" style="7" customWidth="1"/>
    <col min="32" max="32" width="14.36328125" style="7" customWidth="1"/>
    <col min="33" max="33" width="13" style="7" customWidth="1"/>
    <col min="34" max="34" width="12.26953125" style="7" customWidth="1"/>
    <col min="35" max="35" width="12.36328125" style="7" customWidth="1"/>
    <col min="36" max="36" width="12.7265625" style="34" hidden="1" customWidth="1"/>
    <col min="37" max="37" width="16.7265625" style="34" hidden="1" customWidth="1"/>
    <col min="38" max="38" width="14.08984375" style="34" hidden="1" customWidth="1"/>
    <col min="39" max="39" width="4.6328125" style="5" customWidth="1"/>
    <col min="40" max="40" width="19.7265625" style="7" customWidth="1"/>
    <col min="41" max="41" width="16.6328125" style="5" customWidth="1"/>
    <col min="42" max="16384" width="9.08984375" style="5"/>
  </cols>
  <sheetData>
    <row r="1" spans="1:40" x14ac:dyDescent="0.35">
      <c r="C1" s="19" t="s">
        <v>101</v>
      </c>
      <c r="K1" s="47"/>
      <c r="X1" s="32" t="s">
        <v>0</v>
      </c>
    </row>
    <row r="2" spans="1:40" x14ac:dyDescent="0.35">
      <c r="C2" s="19"/>
      <c r="K2" s="48"/>
    </row>
    <row r="3" spans="1:40" ht="31.15" customHeight="1" x14ac:dyDescent="0.35">
      <c r="D3" s="30"/>
      <c r="E3" s="58" t="s">
        <v>1</v>
      </c>
      <c r="F3" s="58"/>
      <c r="G3" s="58"/>
      <c r="H3" s="58"/>
      <c r="I3" s="58"/>
      <c r="J3" s="58"/>
      <c r="K3" s="48"/>
      <c r="L3" s="55" t="s">
        <v>2</v>
      </c>
      <c r="M3" s="55"/>
      <c r="N3" s="56"/>
      <c r="O3" s="55" t="s">
        <v>3</v>
      </c>
      <c r="P3" s="55"/>
      <c r="Q3" s="56"/>
      <c r="R3" s="53" t="s">
        <v>4</v>
      </c>
      <c r="S3" s="53"/>
      <c r="T3" s="54"/>
      <c r="U3" s="43"/>
      <c r="V3" s="43" t="s">
        <v>5</v>
      </c>
      <c r="W3" s="44"/>
      <c r="X3" s="10" t="s">
        <v>6</v>
      </c>
      <c r="Y3" s="10" t="s">
        <v>6</v>
      </c>
      <c r="Z3" s="40" t="s">
        <v>6</v>
      </c>
      <c r="AA3" s="10" t="s">
        <v>7</v>
      </c>
      <c r="AB3" s="10" t="s">
        <v>7</v>
      </c>
      <c r="AC3" s="40" t="s">
        <v>7</v>
      </c>
      <c r="AD3" s="10" t="s">
        <v>8</v>
      </c>
      <c r="AE3" s="10" t="s">
        <v>8</v>
      </c>
      <c r="AF3" s="40" t="s">
        <v>8</v>
      </c>
      <c r="AG3" s="10" t="s">
        <v>9</v>
      </c>
      <c r="AH3" s="10" t="s">
        <v>9</v>
      </c>
      <c r="AI3" s="40" t="s">
        <v>9</v>
      </c>
      <c r="AJ3" s="34" t="s">
        <v>10</v>
      </c>
    </row>
    <row r="4" spans="1:40" x14ac:dyDescent="0.35">
      <c r="D4" s="30"/>
      <c r="E4" s="21"/>
      <c r="F4" s="21"/>
      <c r="G4" s="21"/>
      <c r="H4" s="21"/>
      <c r="I4" s="21"/>
      <c r="J4" s="21"/>
      <c r="K4" s="48"/>
      <c r="M4" s="22" t="s">
        <v>6</v>
      </c>
      <c r="N4" s="8"/>
      <c r="P4" s="13" t="s">
        <v>7</v>
      </c>
      <c r="Q4" s="8"/>
      <c r="S4" s="13" t="s">
        <v>8</v>
      </c>
      <c r="T4" s="8"/>
      <c r="V4" s="13" t="s">
        <v>9</v>
      </c>
      <c r="W4" s="8"/>
      <c r="Z4" s="8"/>
      <c r="AC4" s="8"/>
      <c r="AF4" s="8"/>
      <c r="AI4" s="8"/>
    </row>
    <row r="5" spans="1:40" ht="93" x14ac:dyDescent="0.35">
      <c r="A5" s="5" t="s">
        <v>11</v>
      </c>
      <c r="B5" s="5" t="s">
        <v>12</v>
      </c>
      <c r="C5" s="5" t="s">
        <v>13</v>
      </c>
      <c r="D5" s="28" t="s">
        <v>14</v>
      </c>
      <c r="E5" s="23" t="s">
        <v>15</v>
      </c>
      <c r="F5" s="23" t="s">
        <v>16</v>
      </c>
      <c r="G5" s="23" t="s">
        <v>17</v>
      </c>
      <c r="H5" s="46" t="s">
        <v>30</v>
      </c>
      <c r="I5" s="23" t="s">
        <v>98</v>
      </c>
      <c r="J5" s="27" t="s">
        <v>18</v>
      </c>
      <c r="K5" s="26" t="s">
        <v>19</v>
      </c>
      <c r="L5" s="23" t="s">
        <v>99</v>
      </c>
      <c r="M5" s="4" t="s">
        <v>20</v>
      </c>
      <c r="N5" s="11" t="s">
        <v>21</v>
      </c>
      <c r="O5" s="23" t="s">
        <v>22</v>
      </c>
      <c r="P5" s="4" t="s">
        <v>20</v>
      </c>
      <c r="Q5" s="11" t="s">
        <v>21</v>
      </c>
      <c r="R5" s="23" t="s">
        <v>22</v>
      </c>
      <c r="S5" s="4" t="s">
        <v>20</v>
      </c>
      <c r="T5" s="11" t="s">
        <v>21</v>
      </c>
      <c r="U5" s="4" t="s">
        <v>22</v>
      </c>
      <c r="V5" s="4" t="s">
        <v>20</v>
      </c>
      <c r="W5" s="11" t="s">
        <v>21</v>
      </c>
      <c r="X5" s="2" t="s">
        <v>23</v>
      </c>
      <c r="Y5" s="2" t="s">
        <v>24</v>
      </c>
      <c r="Z5" s="3" t="s">
        <v>25</v>
      </c>
      <c r="AA5" s="2" t="s">
        <v>23</v>
      </c>
      <c r="AB5" s="2" t="s">
        <v>24</v>
      </c>
      <c r="AC5" s="3" t="s">
        <v>25</v>
      </c>
      <c r="AD5" s="2" t="s">
        <v>26</v>
      </c>
      <c r="AE5" s="2" t="s">
        <v>24</v>
      </c>
      <c r="AF5" s="3" t="s">
        <v>25</v>
      </c>
      <c r="AG5" s="2" t="s">
        <v>23</v>
      </c>
      <c r="AH5" s="2" t="s">
        <v>24</v>
      </c>
      <c r="AI5" s="3" t="s">
        <v>25</v>
      </c>
      <c r="AJ5" s="37" t="s">
        <v>27</v>
      </c>
      <c r="AK5" s="36" t="s">
        <v>28</v>
      </c>
      <c r="AL5" s="37" t="s">
        <v>29</v>
      </c>
      <c r="AN5" s="46" t="s">
        <v>100</v>
      </c>
    </row>
    <row r="6" spans="1:40" x14ac:dyDescent="0.35">
      <c r="A6" s="5" t="s">
        <v>31</v>
      </c>
      <c r="C6" s="19" t="s">
        <v>31</v>
      </c>
      <c r="D6" s="29">
        <v>18400.25</v>
      </c>
      <c r="E6" s="13">
        <v>831699.59899258171</v>
      </c>
      <c r="F6" s="13">
        <v>115434398.80159393</v>
      </c>
      <c r="G6" s="13">
        <f>SUM(G7:G57)</f>
        <v>115434398.80159393</v>
      </c>
      <c r="H6" s="7">
        <f>SUM(H7:H57)</f>
        <v>4972233.8284999989</v>
      </c>
      <c r="I6" s="13">
        <f>SUM(I7:I567)</f>
        <v>120406632.63009392</v>
      </c>
      <c r="J6" s="22"/>
      <c r="K6" s="29">
        <f>SUM(K7:K57)</f>
        <v>18118.5</v>
      </c>
      <c r="L6" s="13">
        <v>1104475</v>
      </c>
      <c r="M6" s="13">
        <v>121740057</v>
      </c>
      <c r="N6" s="8"/>
      <c r="O6" s="13">
        <v>676747</v>
      </c>
      <c r="P6" s="13">
        <v>121740057</v>
      </c>
      <c r="Q6" s="8"/>
      <c r="R6" s="13">
        <v>641184</v>
      </c>
      <c r="S6" s="13">
        <v>121740057</v>
      </c>
      <c r="T6" s="8"/>
      <c r="U6" s="13">
        <v>719051</v>
      </c>
      <c r="V6" s="13">
        <v>121740057</v>
      </c>
      <c r="W6" s="8"/>
      <c r="X6" s="13">
        <f>SUM(X7:X57)</f>
        <v>1333423.9999060766</v>
      </c>
      <c r="Z6" s="8"/>
      <c r="AA6" s="13">
        <f>SUM(AA7:AA57)</f>
        <v>1333424.0299060759</v>
      </c>
      <c r="AC6" s="8"/>
      <c r="AD6" s="13">
        <f>SUM(AD7:AD57)</f>
        <v>1333424.1799060763</v>
      </c>
      <c r="AF6" s="8"/>
      <c r="AG6" s="13">
        <f>SUM(AG7:AG57)</f>
        <v>1333424.4199060742</v>
      </c>
      <c r="AI6" s="8"/>
      <c r="AJ6" s="34">
        <f>SUM(AJ7:AJ57)</f>
        <v>18517</v>
      </c>
      <c r="AK6" s="35">
        <f>SUM(AK7:AK57)</f>
        <v>123443357</v>
      </c>
      <c r="AN6" s="7">
        <f>SUM(AN7:AN57)</f>
        <v>123443356.0600532</v>
      </c>
    </row>
    <row r="7" spans="1:40" x14ac:dyDescent="0.35">
      <c r="A7" s="5">
        <v>101107</v>
      </c>
      <c r="B7" s="5">
        <v>2132032</v>
      </c>
      <c r="C7" s="5" t="s">
        <v>32</v>
      </c>
      <c r="D7" s="30">
        <v>227</v>
      </c>
      <c r="E7" s="7">
        <v>0</v>
      </c>
      <c r="F7" s="7">
        <v>1237589.7179792146</v>
      </c>
      <c r="G7" s="7">
        <f t="shared" ref="G7:G38" si="0">F7</f>
        <v>1237589.7179792146</v>
      </c>
      <c r="H7" s="7">
        <v>57225.508600000001</v>
      </c>
      <c r="I7" s="7">
        <f>+H7+G7</f>
        <v>1294815.2265792147</v>
      </c>
      <c r="J7" s="21">
        <f>I7/D7</f>
        <v>5704.0318351507258</v>
      </c>
      <c r="K7" s="25">
        <v>224</v>
      </c>
      <c r="L7" s="7">
        <v>13432.02</v>
      </c>
      <c r="M7" s="7">
        <v>1294227.92</v>
      </c>
      <c r="N7" s="8">
        <v>5777.8</v>
      </c>
      <c r="O7" s="7">
        <v>0</v>
      </c>
      <c r="P7" s="7">
        <v>1285096.92</v>
      </c>
      <c r="Q7" s="8">
        <v>5737.04</v>
      </c>
      <c r="R7" s="7">
        <v>0</v>
      </c>
      <c r="S7" s="7">
        <v>1294749.17</v>
      </c>
      <c r="T7" s="8">
        <v>5780.13</v>
      </c>
      <c r="U7" s="7">
        <v>7754.63</v>
      </c>
      <c r="V7" s="7">
        <v>1283181.52</v>
      </c>
      <c r="W7" s="8">
        <v>5728.49</v>
      </c>
      <c r="X7" s="7">
        <f>M7-I7</f>
        <v>-587.30657921475358</v>
      </c>
      <c r="Y7" s="7">
        <f t="shared" ref="Y7:Y38" si="1">N7-J7</f>
        <v>73.768164849274399</v>
      </c>
      <c r="Z7" s="39">
        <f>Y7/$J7</f>
        <v>1.293263554292998E-2</v>
      </c>
      <c r="AA7" s="7">
        <f>P7-I7</f>
        <v>-9718.3065792147536</v>
      </c>
      <c r="AB7" s="7">
        <f t="shared" ref="AB7:AB38" si="2">Q7-J7</f>
        <v>33.008164849274181</v>
      </c>
      <c r="AC7" s="39">
        <f>AB7/$J7</f>
        <v>5.7868128725831278E-3</v>
      </c>
      <c r="AD7" s="7">
        <f>S7-I7</f>
        <v>-66.056579214753583</v>
      </c>
      <c r="AE7" s="7">
        <f t="shared" ref="AE7:AE38" si="3">T7-J7</f>
        <v>76.098164849274326</v>
      </c>
      <c r="AF7" s="39">
        <f>AE7/$J7</f>
        <v>1.3341118536597977E-2</v>
      </c>
      <c r="AG7" s="7">
        <f>+V7-I7</f>
        <v>-11633.70657921466</v>
      </c>
      <c r="AH7" s="7">
        <f t="shared" ref="AH7:AH38" si="4">W7-J7</f>
        <v>24.458164849273999</v>
      </c>
      <c r="AI7" s="39">
        <f>AH7/$J7</f>
        <v>4.2878731318700125E-3</v>
      </c>
      <c r="AJ7" s="41">
        <v>227</v>
      </c>
      <c r="AK7" s="33">
        <v>1294116</v>
      </c>
      <c r="AL7" s="33">
        <v>5701</v>
      </c>
      <c r="AN7" s="7">
        <v>1294115.62959954</v>
      </c>
    </row>
    <row r="8" spans="1:40" x14ac:dyDescent="0.35">
      <c r="A8" s="5">
        <v>101110</v>
      </c>
      <c r="B8" s="5">
        <v>2132189</v>
      </c>
      <c r="C8" s="5" t="s">
        <v>33</v>
      </c>
      <c r="D8" s="30">
        <v>308</v>
      </c>
      <c r="E8" s="7">
        <v>0</v>
      </c>
      <c r="F8" s="7">
        <v>1743754.6366744975</v>
      </c>
      <c r="G8" s="7">
        <f t="shared" si="0"/>
        <v>1743754.6366744975</v>
      </c>
      <c r="H8" s="7">
        <v>65912</v>
      </c>
      <c r="I8" s="7">
        <f t="shared" ref="I8:I57" si="5">+H8+G8</f>
        <v>1809666.6366744975</v>
      </c>
      <c r="J8" s="21">
        <f t="shared" ref="J8:J57" si="6">I8/D8</f>
        <v>5875.5410281639533</v>
      </c>
      <c r="K8" s="25">
        <v>301</v>
      </c>
      <c r="L8" s="7">
        <v>0</v>
      </c>
      <c r="M8" s="7">
        <v>1803821.74</v>
      </c>
      <c r="N8" s="8">
        <v>5992.76</v>
      </c>
      <c r="O8" s="7">
        <v>0</v>
      </c>
      <c r="P8" s="7">
        <v>1809601.23</v>
      </c>
      <c r="Q8" s="8">
        <v>6011.96</v>
      </c>
      <c r="R8" s="7">
        <v>0</v>
      </c>
      <c r="S8" s="7">
        <v>1829016.49</v>
      </c>
      <c r="T8" s="8">
        <v>6076.47</v>
      </c>
      <c r="U8" s="7">
        <v>0</v>
      </c>
      <c r="V8" s="7">
        <v>1821539.09</v>
      </c>
      <c r="W8" s="8">
        <v>6051.62</v>
      </c>
      <c r="X8" s="7">
        <f t="shared" ref="X8:X57" si="7">M8-I8</f>
        <v>-5844.8966744975187</v>
      </c>
      <c r="Y8" s="7">
        <f t="shared" si="1"/>
        <v>117.21897183604688</v>
      </c>
      <c r="Z8" s="39">
        <f t="shared" ref="Z8:Z57" si="8">Y8/$J8</f>
        <v>1.9950328195168201E-2</v>
      </c>
      <c r="AA8" s="7">
        <f t="shared" ref="AA8:AA57" si="9">P8-I8</f>
        <v>-65.406674497528002</v>
      </c>
      <c r="AB8" s="7">
        <f t="shared" si="2"/>
        <v>136.41897183604669</v>
      </c>
      <c r="AC8" s="39">
        <f t="shared" ref="AC8:AC57" si="10">AB8/$J8</f>
        <v>2.3218112371632307E-2</v>
      </c>
      <c r="AD8" s="7">
        <f>S8-I8</f>
        <v>19349.853325502481</v>
      </c>
      <c r="AE8" s="7">
        <f t="shared" si="3"/>
        <v>200.92897183604691</v>
      </c>
      <c r="AF8" s="39">
        <f t="shared" ref="AF8:AF57" si="11">AE8/$J8</f>
        <v>3.41975268103668E-2</v>
      </c>
      <c r="AG8" s="7">
        <f t="shared" ref="AG8:AG57" si="12">+V8-I8</f>
        <v>11872.453325502574</v>
      </c>
      <c r="AH8" s="7">
        <f t="shared" si="4"/>
        <v>176.07897183604655</v>
      </c>
      <c r="AI8" s="39">
        <f t="shared" ref="AI8:AI57" si="13">AH8/$J8</f>
        <v>2.9968129061141019E-2</v>
      </c>
      <c r="AJ8" s="41">
        <v>308</v>
      </c>
      <c r="AK8" s="33">
        <v>1969851</v>
      </c>
      <c r="AL8" s="33">
        <v>6396</v>
      </c>
      <c r="AN8" s="7">
        <v>1969851.0643766299</v>
      </c>
    </row>
    <row r="9" spans="1:40" x14ac:dyDescent="0.35">
      <c r="A9" s="5">
        <v>101111</v>
      </c>
      <c r="B9" s="5">
        <v>2132208</v>
      </c>
      <c r="C9" s="5" t="s">
        <v>34</v>
      </c>
      <c r="D9" s="30">
        <v>374</v>
      </c>
      <c r="E9" s="7">
        <v>8063.9678610492874</v>
      </c>
      <c r="F9" s="7">
        <v>2004009.6815912081</v>
      </c>
      <c r="G9" s="7">
        <f t="shared" si="0"/>
        <v>2004009.6815912081</v>
      </c>
      <c r="H9" s="7">
        <v>80036</v>
      </c>
      <c r="I9" s="7">
        <f t="shared" si="5"/>
        <v>2084045.6815912081</v>
      </c>
      <c r="J9" s="21">
        <f t="shared" si="6"/>
        <v>5572.3146566609839</v>
      </c>
      <c r="K9" s="25">
        <v>332</v>
      </c>
      <c r="L9" s="7">
        <v>24783.48</v>
      </c>
      <c r="M9" s="7">
        <v>1903110.21</v>
      </c>
      <c r="N9" s="8">
        <v>5732.26</v>
      </c>
      <c r="O9" s="7">
        <v>1619.81</v>
      </c>
      <c r="P9" s="7">
        <v>1886321.26</v>
      </c>
      <c r="Q9" s="8">
        <v>5681.69</v>
      </c>
      <c r="R9" s="7">
        <v>0</v>
      </c>
      <c r="S9" s="7">
        <v>1897698.2</v>
      </c>
      <c r="T9" s="8">
        <v>5715.96</v>
      </c>
      <c r="U9" s="7">
        <v>0</v>
      </c>
      <c r="V9" s="7">
        <v>1890617.79</v>
      </c>
      <c r="W9" s="8">
        <v>5694.63</v>
      </c>
      <c r="X9" s="7">
        <f t="shared" si="7"/>
        <v>-180935.47159120813</v>
      </c>
      <c r="Y9" s="7">
        <f t="shared" si="1"/>
        <v>159.94534333901629</v>
      </c>
      <c r="Z9" s="39">
        <f t="shared" si="8"/>
        <v>2.8703573504741384E-2</v>
      </c>
      <c r="AA9" s="7">
        <f t="shared" si="9"/>
        <v>-197724.42159120808</v>
      </c>
      <c r="AB9" s="7">
        <f t="shared" si="2"/>
        <v>109.37534333901567</v>
      </c>
      <c r="AC9" s="39">
        <f t="shared" si="10"/>
        <v>1.9628350170116746E-2</v>
      </c>
      <c r="AD9" s="7">
        <f t="shared" ref="AD9:AD57" si="14">S9-I9</f>
        <v>-186347.48159120814</v>
      </c>
      <c r="AE9" s="7">
        <f t="shared" si="3"/>
        <v>143.64534333901611</v>
      </c>
      <c r="AF9" s="39">
        <f t="shared" si="11"/>
        <v>2.5778397701807204E-2</v>
      </c>
      <c r="AG9" s="7">
        <f t="shared" si="12"/>
        <v>-193427.89159120806</v>
      </c>
      <c r="AH9" s="7">
        <f t="shared" si="4"/>
        <v>122.31534333901618</v>
      </c>
      <c r="AI9" s="39">
        <f t="shared" si="13"/>
        <v>2.1950544948642473E-2</v>
      </c>
      <c r="AJ9" s="41">
        <v>374</v>
      </c>
      <c r="AK9" s="33">
        <v>2192906</v>
      </c>
      <c r="AL9" s="33">
        <v>5863</v>
      </c>
      <c r="AN9" s="7">
        <v>2192906.06061059</v>
      </c>
    </row>
    <row r="10" spans="1:40" x14ac:dyDescent="0.35">
      <c r="A10" s="5">
        <v>101115</v>
      </c>
      <c r="B10" s="5">
        <v>2132778</v>
      </c>
      <c r="C10" s="5" t="s">
        <v>35</v>
      </c>
      <c r="D10" s="30">
        <v>314</v>
      </c>
      <c r="E10" s="7">
        <v>1220.6083692040429</v>
      </c>
      <c r="F10" s="7">
        <v>1709957.7720864832</v>
      </c>
      <c r="G10" s="7">
        <f t="shared" si="0"/>
        <v>1709957.7720864832</v>
      </c>
      <c r="H10" s="7">
        <v>67196</v>
      </c>
      <c r="I10" s="7">
        <f t="shared" si="5"/>
        <v>1777153.7720864832</v>
      </c>
      <c r="J10" s="21">
        <f t="shared" si="6"/>
        <v>5659.725388810456</v>
      </c>
      <c r="K10" s="25">
        <v>291</v>
      </c>
      <c r="L10" s="7">
        <v>35662.93</v>
      </c>
      <c r="M10" s="7">
        <v>1684131.56</v>
      </c>
      <c r="N10" s="8">
        <v>5787.39</v>
      </c>
      <c r="O10" s="7">
        <v>15122.37</v>
      </c>
      <c r="P10" s="7">
        <v>1669178.48</v>
      </c>
      <c r="Q10" s="8">
        <v>5736.01</v>
      </c>
      <c r="R10" s="7">
        <v>0</v>
      </c>
      <c r="S10" s="7">
        <v>1675272</v>
      </c>
      <c r="T10" s="8">
        <v>5756.95</v>
      </c>
      <c r="U10" s="7">
        <v>21149.77</v>
      </c>
      <c r="V10" s="7">
        <v>1669178.48</v>
      </c>
      <c r="W10" s="8">
        <v>5736.01</v>
      </c>
      <c r="X10" s="7">
        <f t="shared" si="7"/>
        <v>-93022.212086483138</v>
      </c>
      <c r="Y10" s="7">
        <f t="shared" si="1"/>
        <v>127.6646111895443</v>
      </c>
      <c r="Z10" s="39">
        <f t="shared" si="8"/>
        <v>2.2556679418040893E-2</v>
      </c>
      <c r="AA10" s="7">
        <f t="shared" si="9"/>
        <v>-107975.29208648321</v>
      </c>
      <c r="AB10" s="7">
        <f t="shared" si="2"/>
        <v>76.284611189544194</v>
      </c>
      <c r="AC10" s="39">
        <f t="shared" si="10"/>
        <v>1.3478500448159987E-2</v>
      </c>
      <c r="AD10" s="7">
        <f t="shared" si="14"/>
        <v>-101881.77208648319</v>
      </c>
      <c r="AE10" s="7">
        <f t="shared" si="3"/>
        <v>97.224611189543793</v>
      </c>
      <c r="AF10" s="39">
        <f t="shared" si="11"/>
        <v>1.7178326598983308E-2</v>
      </c>
      <c r="AG10" s="7">
        <f t="shared" si="12"/>
        <v>-107975.29208648321</v>
      </c>
      <c r="AH10" s="7">
        <f t="shared" si="4"/>
        <v>76.284611189544194</v>
      </c>
      <c r="AI10" s="39">
        <f t="shared" si="13"/>
        <v>1.3478500448159987E-2</v>
      </c>
      <c r="AJ10" s="41">
        <v>314</v>
      </c>
      <c r="AK10" s="33">
        <v>1863170</v>
      </c>
      <c r="AL10" s="33">
        <v>5934</v>
      </c>
      <c r="AN10" s="7">
        <v>1863169.51375266</v>
      </c>
    </row>
    <row r="11" spans="1:40" x14ac:dyDescent="0.35">
      <c r="A11" s="5">
        <v>101116</v>
      </c>
      <c r="B11" s="5">
        <v>2132799</v>
      </c>
      <c r="C11" s="5" t="s">
        <v>36</v>
      </c>
      <c r="D11" s="30">
        <v>359</v>
      </c>
      <c r="E11" s="7">
        <v>0</v>
      </c>
      <c r="F11" s="7">
        <v>1983565.3986706876</v>
      </c>
      <c r="G11" s="7">
        <f t="shared" si="0"/>
        <v>1983565.3986706876</v>
      </c>
      <c r="H11" s="7">
        <v>76826</v>
      </c>
      <c r="I11" s="7">
        <f t="shared" si="5"/>
        <v>2060391.3986706876</v>
      </c>
      <c r="J11" s="21">
        <f t="shared" si="6"/>
        <v>5739.2518068821382</v>
      </c>
      <c r="K11" s="25">
        <v>330</v>
      </c>
      <c r="L11" s="7">
        <v>1299.6199999999999</v>
      </c>
      <c r="M11" s="7">
        <v>1943649.59</v>
      </c>
      <c r="N11" s="8">
        <v>5889.85</v>
      </c>
      <c r="O11" s="7">
        <v>0</v>
      </c>
      <c r="P11" s="7">
        <v>1948686.3</v>
      </c>
      <c r="Q11" s="8">
        <v>5905.11</v>
      </c>
      <c r="R11" s="7">
        <v>0</v>
      </c>
      <c r="S11" s="7">
        <v>1966917.24</v>
      </c>
      <c r="T11" s="8">
        <v>5960.36</v>
      </c>
      <c r="U11" s="7">
        <v>0</v>
      </c>
      <c r="V11" s="7">
        <v>1940249.41</v>
      </c>
      <c r="W11" s="8">
        <v>5879.54</v>
      </c>
      <c r="X11" s="7">
        <f t="shared" si="7"/>
        <v>-116741.80867068749</v>
      </c>
      <c r="Y11" s="7">
        <f t="shared" si="1"/>
        <v>150.59819311786214</v>
      </c>
      <c r="Z11" s="39">
        <f t="shared" si="8"/>
        <v>2.6240039326602564E-2</v>
      </c>
      <c r="AA11" s="7">
        <f t="shared" si="9"/>
        <v>-111705.09867068753</v>
      </c>
      <c r="AB11" s="7">
        <f t="shared" si="2"/>
        <v>165.85819311786145</v>
      </c>
      <c r="AC11" s="39">
        <f t="shared" si="10"/>
        <v>2.8898922490031728E-2</v>
      </c>
      <c r="AD11" s="7">
        <f t="shared" si="14"/>
        <v>-93474.158670687582</v>
      </c>
      <c r="AE11" s="7">
        <f t="shared" si="3"/>
        <v>221.10819311786145</v>
      </c>
      <c r="AF11" s="39">
        <f t="shared" si="11"/>
        <v>3.8525612842552549E-2</v>
      </c>
      <c r="AG11" s="7">
        <f t="shared" si="12"/>
        <v>-120141.98867068766</v>
      </c>
      <c r="AH11" s="7">
        <f t="shared" si="4"/>
        <v>140.28819311786174</v>
      </c>
      <c r="AI11" s="39">
        <f t="shared" si="13"/>
        <v>2.4443637923263314E-2</v>
      </c>
      <c r="AJ11" s="41">
        <v>359</v>
      </c>
      <c r="AK11" s="33">
        <v>2081906</v>
      </c>
      <c r="AL11" s="33">
        <v>5799</v>
      </c>
      <c r="AN11" s="7">
        <v>2081906.0037013299</v>
      </c>
    </row>
    <row r="12" spans="1:40" x14ac:dyDescent="0.35">
      <c r="A12" s="5">
        <v>101117</v>
      </c>
      <c r="B12" s="5">
        <v>2132816</v>
      </c>
      <c r="C12" s="5" t="s">
        <v>37</v>
      </c>
      <c r="D12" s="30">
        <v>165</v>
      </c>
      <c r="E12" s="7">
        <v>21063.366799344891</v>
      </c>
      <c r="F12" s="7">
        <v>927972.10633368825</v>
      </c>
      <c r="G12" s="7">
        <f t="shared" si="0"/>
        <v>927972.10633368825</v>
      </c>
      <c r="H12" s="7">
        <v>47283.977099999996</v>
      </c>
      <c r="I12" s="7">
        <f t="shared" si="5"/>
        <v>975256.08343368827</v>
      </c>
      <c r="J12" s="21">
        <f t="shared" si="6"/>
        <v>5910.6429299011406</v>
      </c>
      <c r="K12" s="25">
        <v>169</v>
      </c>
      <c r="L12" s="7">
        <v>17322.240000000002</v>
      </c>
      <c r="M12" s="7">
        <v>1006854.04</v>
      </c>
      <c r="N12" s="8">
        <v>5957.72</v>
      </c>
      <c r="O12" s="7">
        <v>5764.16</v>
      </c>
      <c r="P12" s="7">
        <v>998540.93</v>
      </c>
      <c r="Q12" s="8">
        <v>5908.53</v>
      </c>
      <c r="R12" s="7">
        <v>0</v>
      </c>
      <c r="S12" s="7">
        <v>999433.64</v>
      </c>
      <c r="T12" s="8">
        <v>5913.81</v>
      </c>
      <c r="U12" s="7">
        <v>16750.849999999999</v>
      </c>
      <c r="V12" s="7">
        <v>998540.93</v>
      </c>
      <c r="W12" s="8">
        <v>5908.53</v>
      </c>
      <c r="X12" s="7">
        <f t="shared" si="7"/>
        <v>31597.956566311768</v>
      </c>
      <c r="Y12" s="7">
        <f t="shared" si="1"/>
        <v>47.077070098859622</v>
      </c>
      <c r="Z12" s="39">
        <f t="shared" si="8"/>
        <v>7.9647968346561945E-3</v>
      </c>
      <c r="AA12" s="7">
        <f t="shared" si="9"/>
        <v>23284.846566311782</v>
      </c>
      <c r="AB12" s="7">
        <f t="shared" si="2"/>
        <v>-2.1129299011408875</v>
      </c>
      <c r="AC12" s="39">
        <f t="shared" si="10"/>
        <v>-3.5747886079395217E-4</v>
      </c>
      <c r="AD12" s="7">
        <f t="shared" si="14"/>
        <v>24177.556566311745</v>
      </c>
      <c r="AE12" s="7">
        <f t="shared" si="3"/>
        <v>3.1670700988597673</v>
      </c>
      <c r="AF12" s="39">
        <f t="shared" si="11"/>
        <v>5.3582497478201385E-4</v>
      </c>
      <c r="AG12" s="7">
        <f t="shared" si="12"/>
        <v>23284.846566311782</v>
      </c>
      <c r="AH12" s="7">
        <f t="shared" si="4"/>
        <v>-2.1129299011408875</v>
      </c>
      <c r="AI12" s="39">
        <f t="shared" si="13"/>
        <v>-3.5747886079395217E-4</v>
      </c>
      <c r="AJ12" s="41">
        <v>165</v>
      </c>
      <c r="AK12" s="33">
        <v>1023359</v>
      </c>
      <c r="AL12" s="33">
        <v>6202</v>
      </c>
      <c r="AN12" s="7">
        <v>1023358.5338603</v>
      </c>
    </row>
    <row r="13" spans="1:40" x14ac:dyDescent="0.35">
      <c r="A13" s="5">
        <v>101120</v>
      </c>
      <c r="B13" s="5">
        <v>2132844</v>
      </c>
      <c r="C13" s="5" t="s">
        <v>38</v>
      </c>
      <c r="D13" s="30">
        <v>279</v>
      </c>
      <c r="E13" s="7">
        <v>0</v>
      </c>
      <c r="F13" s="7">
        <v>1513401.5236793044</v>
      </c>
      <c r="G13" s="7">
        <f t="shared" si="0"/>
        <v>1513401.5236793044</v>
      </c>
      <c r="H13" s="7">
        <v>59706</v>
      </c>
      <c r="I13" s="7">
        <f t="shared" si="5"/>
        <v>1573107.5236793044</v>
      </c>
      <c r="J13" s="21">
        <f t="shared" si="6"/>
        <v>5638.3782210727759</v>
      </c>
      <c r="K13" s="25">
        <v>278</v>
      </c>
      <c r="L13" s="7">
        <v>8511.86</v>
      </c>
      <c r="M13" s="7">
        <v>1592763.06</v>
      </c>
      <c r="N13" s="8">
        <v>5729.36</v>
      </c>
      <c r="O13" s="7">
        <v>0</v>
      </c>
      <c r="P13" s="7">
        <v>1589589.08</v>
      </c>
      <c r="Q13" s="8">
        <v>5717.95</v>
      </c>
      <c r="R13" s="7">
        <v>0</v>
      </c>
      <c r="S13" s="7">
        <v>1601019.28</v>
      </c>
      <c r="T13" s="8">
        <v>5759.06</v>
      </c>
      <c r="U13" s="7">
        <v>0</v>
      </c>
      <c r="V13" s="7">
        <v>1596977.97</v>
      </c>
      <c r="W13" s="8">
        <v>5744.53</v>
      </c>
      <c r="X13" s="7">
        <f t="shared" si="7"/>
        <v>19655.536320695654</v>
      </c>
      <c r="Y13" s="7">
        <f t="shared" si="1"/>
        <v>90.981778927223786</v>
      </c>
      <c r="Z13" s="39">
        <f t="shared" si="8"/>
        <v>1.6136161030700296E-2</v>
      </c>
      <c r="AA13" s="7">
        <f t="shared" si="9"/>
        <v>16481.556320695672</v>
      </c>
      <c r="AB13" s="7">
        <f t="shared" si="2"/>
        <v>79.571778927223932</v>
      </c>
      <c r="AC13" s="39">
        <f t="shared" si="10"/>
        <v>1.4112529491163569E-2</v>
      </c>
      <c r="AD13" s="7">
        <f t="shared" si="14"/>
        <v>27911.756320695626</v>
      </c>
      <c r="AE13" s="7">
        <f t="shared" si="3"/>
        <v>120.68177892722451</v>
      </c>
      <c r="AF13" s="39">
        <f t="shared" si="11"/>
        <v>2.1403633136243067E-2</v>
      </c>
      <c r="AG13" s="7">
        <f t="shared" si="12"/>
        <v>23870.44632069557</v>
      </c>
      <c r="AH13" s="7">
        <f t="shared" si="4"/>
        <v>106.15177892722386</v>
      </c>
      <c r="AI13" s="39">
        <f t="shared" si="13"/>
        <v>1.8826650991679499E-2</v>
      </c>
      <c r="AJ13" s="41">
        <v>279</v>
      </c>
      <c r="AK13" s="33">
        <v>1680837</v>
      </c>
      <c r="AL13" s="33">
        <v>6025</v>
      </c>
      <c r="AN13" s="7">
        <v>1680837.2862249401</v>
      </c>
    </row>
    <row r="14" spans="1:40" x14ac:dyDescent="0.35">
      <c r="A14" s="5">
        <v>101121</v>
      </c>
      <c r="B14" s="5">
        <v>2133306</v>
      </c>
      <c r="C14" s="5" t="s">
        <v>39</v>
      </c>
      <c r="D14" s="30">
        <v>190</v>
      </c>
      <c r="E14" s="7">
        <v>41465.65415567025</v>
      </c>
      <c r="F14" s="7">
        <v>1052194.6067003342</v>
      </c>
      <c r="G14" s="7">
        <f t="shared" si="0"/>
        <v>1052194.6067003342</v>
      </c>
      <c r="H14" s="7">
        <v>40660</v>
      </c>
      <c r="I14" s="7">
        <f t="shared" si="5"/>
        <v>1092854.6067003342</v>
      </c>
      <c r="J14" s="21">
        <f t="shared" si="6"/>
        <v>5751.8663510543911</v>
      </c>
      <c r="K14" s="25">
        <v>175</v>
      </c>
      <c r="L14" s="7">
        <v>34771.08</v>
      </c>
      <c r="M14" s="7">
        <v>1034292.23</v>
      </c>
      <c r="N14" s="8">
        <v>5910.24</v>
      </c>
      <c r="O14" s="7">
        <v>22580.66</v>
      </c>
      <c r="P14" s="7">
        <v>1025461.99</v>
      </c>
      <c r="Q14" s="8">
        <v>5859.78</v>
      </c>
      <c r="R14" s="7">
        <v>18743.68</v>
      </c>
      <c r="S14" s="7">
        <v>1025461.99</v>
      </c>
      <c r="T14" s="8">
        <v>5859.78</v>
      </c>
      <c r="U14" s="7">
        <v>26684.54</v>
      </c>
      <c r="V14" s="7">
        <v>1025461.99</v>
      </c>
      <c r="W14" s="8">
        <v>5859.78</v>
      </c>
      <c r="X14" s="7">
        <f t="shared" si="7"/>
        <v>-58562.376700334251</v>
      </c>
      <c r="Y14" s="7">
        <f t="shared" si="1"/>
        <v>158.37364894560869</v>
      </c>
      <c r="Z14" s="39">
        <f t="shared" si="8"/>
        <v>2.7534306132926189E-2</v>
      </c>
      <c r="AA14" s="7">
        <f t="shared" si="9"/>
        <v>-67392.616700334242</v>
      </c>
      <c r="AB14" s="7">
        <f t="shared" si="2"/>
        <v>107.91364894560866</v>
      </c>
      <c r="AC14" s="39">
        <f t="shared" si="10"/>
        <v>1.8761501460447999E-2</v>
      </c>
      <c r="AD14" s="7">
        <f t="shared" si="14"/>
        <v>-67392.616700334242</v>
      </c>
      <c r="AE14" s="7">
        <f t="shared" si="3"/>
        <v>107.91364894560866</v>
      </c>
      <c r="AF14" s="39">
        <f t="shared" si="11"/>
        <v>1.8761501460447999E-2</v>
      </c>
      <c r="AG14" s="7">
        <f t="shared" si="12"/>
        <v>-67392.616700334242</v>
      </c>
      <c r="AH14" s="7">
        <f t="shared" si="4"/>
        <v>107.91364894560866</v>
      </c>
      <c r="AI14" s="39">
        <f t="shared" si="13"/>
        <v>1.8761501460447999E-2</v>
      </c>
      <c r="AJ14" s="41">
        <v>190</v>
      </c>
      <c r="AK14" s="33">
        <v>1151585</v>
      </c>
      <c r="AL14" s="33">
        <v>6061</v>
      </c>
      <c r="AN14" s="7">
        <v>1151584.7664379</v>
      </c>
    </row>
    <row r="15" spans="1:40" x14ac:dyDescent="0.35">
      <c r="A15" s="5">
        <v>101122</v>
      </c>
      <c r="B15" s="5">
        <v>2133316</v>
      </c>
      <c r="C15" s="5" t="s">
        <v>40</v>
      </c>
      <c r="D15" s="30">
        <v>148</v>
      </c>
      <c r="E15" s="7">
        <v>0</v>
      </c>
      <c r="F15" s="7">
        <v>854672.75186048762</v>
      </c>
      <c r="G15" s="7">
        <f t="shared" si="0"/>
        <v>854672.75186048762</v>
      </c>
      <c r="H15" s="7">
        <v>31672</v>
      </c>
      <c r="I15" s="7">
        <f t="shared" si="5"/>
        <v>886344.75186048762</v>
      </c>
      <c r="J15" s="21">
        <f t="shared" si="6"/>
        <v>5988.8158909492404</v>
      </c>
      <c r="K15" s="25">
        <v>128</v>
      </c>
      <c r="L15" s="7">
        <v>4895.5200000000004</v>
      </c>
      <c r="M15" s="7">
        <v>797322.62</v>
      </c>
      <c r="N15" s="8">
        <v>6229.08</v>
      </c>
      <c r="O15" s="7">
        <v>0</v>
      </c>
      <c r="P15" s="7">
        <v>794884.83</v>
      </c>
      <c r="Q15" s="8">
        <v>6210.04</v>
      </c>
      <c r="R15" s="7">
        <v>0</v>
      </c>
      <c r="S15" s="7">
        <v>803059.23</v>
      </c>
      <c r="T15" s="8">
        <v>6273.9</v>
      </c>
      <c r="U15" s="7">
        <v>0</v>
      </c>
      <c r="V15" s="7">
        <v>795713.79</v>
      </c>
      <c r="W15" s="8">
        <v>6216.51</v>
      </c>
      <c r="X15" s="7">
        <f t="shared" si="7"/>
        <v>-89022.131860487629</v>
      </c>
      <c r="Y15" s="7">
        <f t="shared" si="1"/>
        <v>240.26410905075954</v>
      </c>
      <c r="Z15" s="39">
        <f t="shared" si="8"/>
        <v>4.0118800348139798E-2</v>
      </c>
      <c r="AA15" s="7">
        <f t="shared" si="9"/>
        <v>-91459.921860487666</v>
      </c>
      <c r="AB15" s="7">
        <f t="shared" si="2"/>
        <v>221.22410905075958</v>
      </c>
      <c r="AC15" s="39">
        <f t="shared" si="10"/>
        <v>3.6939540817257463E-2</v>
      </c>
      <c r="AD15" s="7">
        <f t="shared" si="14"/>
        <v>-83285.521860487643</v>
      </c>
      <c r="AE15" s="7">
        <f t="shared" si="3"/>
        <v>285.08410905075925</v>
      </c>
      <c r="AF15" s="39">
        <f t="shared" si="11"/>
        <v>4.7602750567370136E-2</v>
      </c>
      <c r="AG15" s="7">
        <f t="shared" si="12"/>
        <v>-90630.961860487587</v>
      </c>
      <c r="AH15" s="7">
        <f t="shared" si="4"/>
        <v>227.69410905075983</v>
      </c>
      <c r="AI15" s="39">
        <f t="shared" si="13"/>
        <v>3.8019887937257968E-2</v>
      </c>
      <c r="AJ15" s="41">
        <v>148</v>
      </c>
      <c r="AK15" s="33">
        <v>905544</v>
      </c>
      <c r="AL15" s="33">
        <v>6119</v>
      </c>
      <c r="AN15" s="7">
        <v>905544.32047575805</v>
      </c>
    </row>
    <row r="16" spans="1:40" x14ac:dyDescent="0.35">
      <c r="A16" s="5">
        <v>101123</v>
      </c>
      <c r="B16" s="5">
        <v>2133351</v>
      </c>
      <c r="C16" s="5" t="s">
        <v>41</v>
      </c>
      <c r="D16" s="30">
        <v>203</v>
      </c>
      <c r="E16" s="7">
        <v>0</v>
      </c>
      <c r="F16" s="7">
        <v>1052546.7709879891</v>
      </c>
      <c r="G16" s="7">
        <f t="shared" si="0"/>
        <v>1052546.7709879891</v>
      </c>
      <c r="H16" s="7">
        <v>43442</v>
      </c>
      <c r="I16" s="7">
        <f t="shared" si="5"/>
        <v>1095988.7709879891</v>
      </c>
      <c r="J16" s="21">
        <f t="shared" si="6"/>
        <v>5398.9594629950207</v>
      </c>
      <c r="K16" s="25">
        <v>203</v>
      </c>
      <c r="L16" s="7">
        <v>221.63</v>
      </c>
      <c r="M16" s="7">
        <v>1115116.56</v>
      </c>
      <c r="N16" s="8">
        <v>5493.19</v>
      </c>
      <c r="O16" s="7">
        <v>0</v>
      </c>
      <c r="P16" s="7">
        <v>1118792.73</v>
      </c>
      <c r="Q16" s="8">
        <v>5511.29</v>
      </c>
      <c r="R16" s="7">
        <v>0</v>
      </c>
      <c r="S16" s="7">
        <v>1123511.58</v>
      </c>
      <c r="T16" s="8">
        <v>5534.54</v>
      </c>
      <c r="U16" s="7">
        <v>264.57</v>
      </c>
      <c r="V16" s="7">
        <v>1105638.1599999999</v>
      </c>
      <c r="W16" s="8">
        <v>5446.49</v>
      </c>
      <c r="X16" s="7">
        <f t="shared" si="7"/>
        <v>19127.789012010908</v>
      </c>
      <c r="Y16" s="7">
        <f t="shared" si="1"/>
        <v>94.230537004978942</v>
      </c>
      <c r="Z16" s="39">
        <f t="shared" si="8"/>
        <v>1.7453462588642121E-2</v>
      </c>
      <c r="AA16" s="7">
        <f t="shared" si="9"/>
        <v>22803.959012010833</v>
      </c>
      <c r="AB16" s="7">
        <f t="shared" si="2"/>
        <v>112.33053700497931</v>
      </c>
      <c r="AC16" s="39">
        <f t="shared" si="10"/>
        <v>2.0805960440137296E-2</v>
      </c>
      <c r="AD16" s="7">
        <f t="shared" si="14"/>
        <v>27522.809012010926</v>
      </c>
      <c r="AE16" s="7">
        <f t="shared" si="3"/>
        <v>135.58053700497931</v>
      </c>
      <c r="AF16" s="39">
        <f t="shared" si="11"/>
        <v>2.5112345801864441E-2</v>
      </c>
      <c r="AG16" s="7">
        <f t="shared" si="12"/>
        <v>9649.3890120107681</v>
      </c>
      <c r="AH16" s="7">
        <f t="shared" si="4"/>
        <v>47.530537004979124</v>
      </c>
      <c r="AI16" s="39">
        <f t="shared" si="13"/>
        <v>8.8036476900332228E-3</v>
      </c>
      <c r="AJ16" s="41">
        <v>203</v>
      </c>
      <c r="AK16" s="33">
        <v>1070651</v>
      </c>
      <c r="AL16" s="33">
        <v>5274</v>
      </c>
      <c r="AN16" s="7">
        <v>1070650.9230595899</v>
      </c>
    </row>
    <row r="17" spans="1:40" x14ac:dyDescent="0.35">
      <c r="A17" s="5">
        <v>101124</v>
      </c>
      <c r="B17" s="5">
        <v>2133381</v>
      </c>
      <c r="C17" s="5" t="s">
        <v>42</v>
      </c>
      <c r="D17" s="30">
        <v>181</v>
      </c>
      <c r="E17" s="7">
        <v>0</v>
      </c>
      <c r="F17" s="7">
        <v>1035436.5997484108</v>
      </c>
      <c r="G17" s="7">
        <f t="shared" si="0"/>
        <v>1035436.5997484108</v>
      </c>
      <c r="H17" s="7">
        <v>38734</v>
      </c>
      <c r="I17" s="7">
        <f t="shared" si="5"/>
        <v>1074170.5997484108</v>
      </c>
      <c r="J17" s="21">
        <f t="shared" si="6"/>
        <v>5934.644197505032</v>
      </c>
      <c r="K17" s="25">
        <v>161</v>
      </c>
      <c r="L17" s="7">
        <v>2818.9</v>
      </c>
      <c r="M17" s="7">
        <v>986509.4</v>
      </c>
      <c r="N17" s="8">
        <v>6127.39</v>
      </c>
      <c r="O17" s="7">
        <v>0</v>
      </c>
      <c r="P17" s="7">
        <v>986781.86</v>
      </c>
      <c r="Q17" s="8">
        <v>6129.08</v>
      </c>
      <c r="R17" s="7">
        <v>0</v>
      </c>
      <c r="S17" s="7">
        <v>997980.17</v>
      </c>
      <c r="T17" s="8">
        <v>6198.63</v>
      </c>
      <c r="U17" s="7">
        <v>0</v>
      </c>
      <c r="V17" s="7">
        <v>991036.26</v>
      </c>
      <c r="W17" s="8">
        <v>6155.5</v>
      </c>
      <c r="X17" s="7">
        <f t="shared" si="7"/>
        <v>-87661.199748410727</v>
      </c>
      <c r="Y17" s="7">
        <f t="shared" si="1"/>
        <v>192.7458024949683</v>
      </c>
      <c r="Z17" s="39">
        <f t="shared" si="8"/>
        <v>3.2478072160753976E-2</v>
      </c>
      <c r="AA17" s="7">
        <f t="shared" si="9"/>
        <v>-87388.739748410764</v>
      </c>
      <c r="AB17" s="7">
        <f t="shared" si="2"/>
        <v>194.4358024949679</v>
      </c>
      <c r="AC17" s="39">
        <f t="shared" si="10"/>
        <v>3.2762840706896994E-2</v>
      </c>
      <c r="AD17" s="7">
        <f t="shared" si="14"/>
        <v>-76190.429748410708</v>
      </c>
      <c r="AE17" s="7">
        <f t="shared" si="3"/>
        <v>263.98580249496808</v>
      </c>
      <c r="AF17" s="39">
        <f t="shared" si="11"/>
        <v>4.4482161644323961E-2</v>
      </c>
      <c r="AG17" s="7">
        <f t="shared" si="12"/>
        <v>-83134.339748410741</v>
      </c>
      <c r="AH17" s="7">
        <f t="shared" si="4"/>
        <v>220.85580249496797</v>
      </c>
      <c r="AI17" s="39">
        <f t="shared" si="13"/>
        <v>3.7214666144234458E-2</v>
      </c>
      <c r="AJ17" s="41">
        <v>181</v>
      </c>
      <c r="AK17" s="33">
        <v>1133280</v>
      </c>
      <c r="AL17" s="33">
        <v>6261</v>
      </c>
      <c r="AN17" s="7">
        <v>1133280.4879020201</v>
      </c>
    </row>
    <row r="18" spans="1:40" x14ac:dyDescent="0.35">
      <c r="A18" s="5">
        <v>101125</v>
      </c>
      <c r="B18" s="5">
        <v>2133414</v>
      </c>
      <c r="C18" s="5" t="s">
        <v>43</v>
      </c>
      <c r="D18" s="30">
        <v>207</v>
      </c>
      <c r="E18" s="7">
        <v>0</v>
      </c>
      <c r="F18" s="7">
        <v>1134529.6052600427</v>
      </c>
      <c r="G18" s="7">
        <f t="shared" si="0"/>
        <v>1134529.6052600427</v>
      </c>
      <c r="H18" s="7">
        <v>44298</v>
      </c>
      <c r="I18" s="7">
        <f t="shared" si="5"/>
        <v>1178827.6052600427</v>
      </c>
      <c r="J18" s="21">
        <f t="shared" si="6"/>
        <v>5694.8193490823323</v>
      </c>
      <c r="K18" s="25">
        <v>202</v>
      </c>
      <c r="L18" s="7">
        <v>0</v>
      </c>
      <c r="M18" s="7">
        <v>1174448.95</v>
      </c>
      <c r="N18" s="8">
        <v>5814.1</v>
      </c>
      <c r="O18" s="7">
        <v>0</v>
      </c>
      <c r="P18" s="7">
        <v>1178327.55</v>
      </c>
      <c r="Q18" s="8">
        <v>5833.3</v>
      </c>
      <c r="R18" s="7">
        <v>0</v>
      </c>
      <c r="S18" s="7">
        <v>1187938.69</v>
      </c>
      <c r="T18" s="8">
        <v>5880.88</v>
      </c>
      <c r="U18" s="7">
        <v>0</v>
      </c>
      <c r="V18" s="7">
        <v>1182812.78</v>
      </c>
      <c r="W18" s="8">
        <v>5855.51</v>
      </c>
      <c r="X18" s="7">
        <f t="shared" si="7"/>
        <v>-4378.6552600427531</v>
      </c>
      <c r="Y18" s="7">
        <f t="shared" si="1"/>
        <v>119.28065091766803</v>
      </c>
      <c r="Z18" s="39">
        <f t="shared" si="8"/>
        <v>2.0945467029939942E-2</v>
      </c>
      <c r="AA18" s="7">
        <f t="shared" si="9"/>
        <v>-500.05526004265994</v>
      </c>
      <c r="AB18" s="7">
        <f t="shared" si="2"/>
        <v>138.48065091766784</v>
      </c>
      <c r="AC18" s="39">
        <f t="shared" si="10"/>
        <v>2.4316952378828791E-2</v>
      </c>
      <c r="AD18" s="7">
        <f t="shared" si="14"/>
        <v>9111.0847399572376</v>
      </c>
      <c r="AE18" s="7">
        <f t="shared" si="3"/>
        <v>186.06065091766777</v>
      </c>
      <c r="AF18" s="39">
        <f t="shared" si="11"/>
        <v>3.2671914509044039E-2</v>
      </c>
      <c r="AG18" s="7">
        <f t="shared" si="12"/>
        <v>3985.1747399573214</v>
      </c>
      <c r="AH18" s="7">
        <f t="shared" si="4"/>
        <v>160.69065091766788</v>
      </c>
      <c r="AI18" s="39">
        <f t="shared" si="13"/>
        <v>2.8216988295434113E-2</v>
      </c>
      <c r="AJ18" s="41">
        <v>207</v>
      </c>
      <c r="AK18" s="33">
        <v>1245421</v>
      </c>
      <c r="AL18" s="33">
        <v>6017</v>
      </c>
      <c r="AN18" s="7">
        <v>1245420.6486982901</v>
      </c>
    </row>
    <row r="19" spans="1:40" x14ac:dyDescent="0.35">
      <c r="A19" s="5">
        <v>101126</v>
      </c>
      <c r="B19" s="5">
        <v>2133418</v>
      </c>
      <c r="C19" s="5" t="s">
        <v>44</v>
      </c>
      <c r="D19" s="30">
        <v>112</v>
      </c>
      <c r="E19" s="7">
        <v>119898.12681318411</v>
      </c>
      <c r="F19" s="7">
        <v>802491.39321451448</v>
      </c>
      <c r="G19" s="7">
        <f t="shared" si="0"/>
        <v>802491.39321451448</v>
      </c>
      <c r="H19" s="7">
        <v>23968</v>
      </c>
      <c r="I19" s="7">
        <f t="shared" si="5"/>
        <v>826459.39321451448</v>
      </c>
      <c r="J19" s="21">
        <f t="shared" si="6"/>
        <v>7379.1017251295934</v>
      </c>
      <c r="K19" s="25">
        <v>117</v>
      </c>
      <c r="L19" s="7">
        <v>136991.26999999999</v>
      </c>
      <c r="M19" s="7">
        <v>871421.93</v>
      </c>
      <c r="N19" s="8">
        <v>7448.05</v>
      </c>
      <c r="O19" s="7">
        <v>127526.51</v>
      </c>
      <c r="P19" s="7">
        <v>864203.68</v>
      </c>
      <c r="Q19" s="8">
        <v>7386.36</v>
      </c>
      <c r="R19" s="7">
        <v>121780.69</v>
      </c>
      <c r="S19" s="7">
        <v>864203.68</v>
      </c>
      <c r="T19" s="8">
        <v>7386.36</v>
      </c>
      <c r="U19" s="7">
        <v>126111.78</v>
      </c>
      <c r="V19" s="7">
        <v>864203.68</v>
      </c>
      <c r="W19" s="8">
        <v>7386.36</v>
      </c>
      <c r="X19" s="7">
        <f t="shared" si="7"/>
        <v>44962.536785485572</v>
      </c>
      <c r="Y19" s="7">
        <f t="shared" si="1"/>
        <v>68.948274870406749</v>
      </c>
      <c r="Z19" s="39">
        <f t="shared" si="8"/>
        <v>9.3437219649110965E-3</v>
      </c>
      <c r="AA19" s="7">
        <f t="shared" si="9"/>
        <v>37744.286785485572</v>
      </c>
      <c r="AB19" s="7">
        <f t="shared" si="2"/>
        <v>7.2582748704062396</v>
      </c>
      <c r="AC19" s="39">
        <f t="shared" si="10"/>
        <v>9.8362580443743216E-4</v>
      </c>
      <c r="AD19" s="7">
        <f t="shared" si="14"/>
        <v>37744.286785485572</v>
      </c>
      <c r="AE19" s="7">
        <f t="shared" si="3"/>
        <v>7.2582748704062396</v>
      </c>
      <c r="AF19" s="39">
        <f t="shared" si="11"/>
        <v>9.8362580443743216E-4</v>
      </c>
      <c r="AG19" s="7">
        <f t="shared" si="12"/>
        <v>37744.286785485572</v>
      </c>
      <c r="AH19" s="7">
        <f t="shared" si="4"/>
        <v>7.2582748704062396</v>
      </c>
      <c r="AI19" s="39">
        <f t="shared" si="13"/>
        <v>9.8362580443743216E-4</v>
      </c>
      <c r="AJ19" s="41">
        <v>112</v>
      </c>
      <c r="AK19" s="33">
        <v>863599</v>
      </c>
      <c r="AL19" s="33">
        <v>7711</v>
      </c>
      <c r="AN19" s="7">
        <v>863599.22900847299</v>
      </c>
    </row>
    <row r="20" spans="1:40" x14ac:dyDescent="0.35">
      <c r="A20" s="5">
        <v>101127</v>
      </c>
      <c r="B20" s="5">
        <v>2133424</v>
      </c>
      <c r="C20" s="5" t="s">
        <v>45</v>
      </c>
      <c r="D20" s="30">
        <v>200</v>
      </c>
      <c r="E20" s="7">
        <v>0</v>
      </c>
      <c r="F20" s="7">
        <v>1043681.8349200494</v>
      </c>
      <c r="G20" s="7">
        <f t="shared" si="0"/>
        <v>1043681.8349200494</v>
      </c>
      <c r="H20" s="7">
        <v>42800</v>
      </c>
      <c r="I20" s="7">
        <f t="shared" si="5"/>
        <v>1086481.8349200494</v>
      </c>
      <c r="J20" s="21">
        <f t="shared" si="6"/>
        <v>5432.4091746002468</v>
      </c>
      <c r="K20" s="25">
        <v>197</v>
      </c>
      <c r="L20" s="7">
        <v>0</v>
      </c>
      <c r="M20" s="7">
        <v>1098118.29</v>
      </c>
      <c r="N20" s="8">
        <v>5574.2</v>
      </c>
      <c r="O20" s="7">
        <v>0</v>
      </c>
      <c r="P20" s="7">
        <v>1101900.8899999999</v>
      </c>
      <c r="Q20" s="8">
        <v>5593.41</v>
      </c>
      <c r="R20" s="7">
        <v>0</v>
      </c>
      <c r="S20" s="7">
        <v>1111719.07</v>
      </c>
      <c r="T20" s="8">
        <v>5643.24</v>
      </c>
      <c r="U20" s="7">
        <v>0</v>
      </c>
      <c r="V20" s="7">
        <v>1099693.8799999999</v>
      </c>
      <c r="W20" s="8">
        <v>5582.2</v>
      </c>
      <c r="X20" s="7">
        <f t="shared" si="7"/>
        <v>11636.455079950625</v>
      </c>
      <c r="Y20" s="7">
        <f t="shared" si="1"/>
        <v>141.79082539975298</v>
      </c>
      <c r="Z20" s="39">
        <f t="shared" si="8"/>
        <v>2.6100910451059108E-2</v>
      </c>
      <c r="AA20" s="7">
        <f t="shared" si="9"/>
        <v>15419.055079950485</v>
      </c>
      <c r="AB20" s="7">
        <f t="shared" si="2"/>
        <v>161.00082539975301</v>
      </c>
      <c r="AC20" s="39">
        <f t="shared" si="10"/>
        <v>2.9637094744727237E-2</v>
      </c>
      <c r="AD20" s="7">
        <f t="shared" si="14"/>
        <v>25237.235079950653</v>
      </c>
      <c r="AE20" s="7">
        <f t="shared" si="3"/>
        <v>210.83082539975294</v>
      </c>
      <c r="AF20" s="39">
        <f t="shared" si="11"/>
        <v>3.8809820583013667E-2</v>
      </c>
      <c r="AG20" s="7">
        <f t="shared" si="12"/>
        <v>13212.045079950476</v>
      </c>
      <c r="AH20" s="7">
        <f t="shared" si="4"/>
        <v>149.79082539975298</v>
      </c>
      <c r="AI20" s="39">
        <f t="shared" si="13"/>
        <v>2.7573553571795445E-2</v>
      </c>
      <c r="AJ20" s="41">
        <v>200</v>
      </c>
      <c r="AK20" s="33">
        <v>1139124</v>
      </c>
      <c r="AL20" s="33">
        <v>5696</v>
      </c>
      <c r="AN20" s="7">
        <v>1139124.33814268</v>
      </c>
    </row>
    <row r="21" spans="1:40" x14ac:dyDescent="0.35">
      <c r="A21" s="5">
        <v>101128</v>
      </c>
      <c r="B21" s="5">
        <v>2133432</v>
      </c>
      <c r="C21" s="5" t="s">
        <v>46</v>
      </c>
      <c r="D21" s="30">
        <v>240</v>
      </c>
      <c r="E21" s="7">
        <v>0</v>
      </c>
      <c r="F21" s="7">
        <v>1289701.745750674</v>
      </c>
      <c r="G21" s="7">
        <f t="shared" si="0"/>
        <v>1289701.745750674</v>
      </c>
      <c r="H21" s="7">
        <v>51360</v>
      </c>
      <c r="I21" s="7">
        <f t="shared" si="5"/>
        <v>1341061.745750674</v>
      </c>
      <c r="J21" s="21">
        <f t="shared" si="6"/>
        <v>5587.7572739611414</v>
      </c>
      <c r="K21" s="25">
        <v>230</v>
      </c>
      <c r="L21" s="7">
        <v>0</v>
      </c>
      <c r="M21" s="7">
        <v>1322253.01</v>
      </c>
      <c r="N21" s="8">
        <v>5748.93</v>
      </c>
      <c r="O21" s="7">
        <v>0</v>
      </c>
      <c r="P21" s="7">
        <v>1326669.23</v>
      </c>
      <c r="Q21" s="8">
        <v>5768.13</v>
      </c>
      <c r="R21" s="7">
        <v>0</v>
      </c>
      <c r="S21" s="7">
        <v>1337032.32</v>
      </c>
      <c r="T21" s="8">
        <v>5813.18</v>
      </c>
      <c r="U21" s="7">
        <v>0</v>
      </c>
      <c r="V21" s="7">
        <v>1331546.32</v>
      </c>
      <c r="W21" s="8">
        <v>5789.33</v>
      </c>
      <c r="X21" s="7">
        <f t="shared" si="7"/>
        <v>-18808.735750674037</v>
      </c>
      <c r="Y21" s="7">
        <f t="shared" si="1"/>
        <v>161.17272603885885</v>
      </c>
      <c r="Z21" s="39">
        <f t="shared" si="8"/>
        <v>2.8843902506274055E-2</v>
      </c>
      <c r="AA21" s="7">
        <f t="shared" si="9"/>
        <v>-14392.515750674065</v>
      </c>
      <c r="AB21" s="7">
        <f t="shared" si="2"/>
        <v>180.37272603885867</v>
      </c>
      <c r="AC21" s="39">
        <f t="shared" si="10"/>
        <v>3.2279985904075083E-2</v>
      </c>
      <c r="AD21" s="7">
        <f t="shared" si="14"/>
        <v>-4029.4257506739814</v>
      </c>
      <c r="AE21" s="7">
        <f t="shared" si="3"/>
        <v>225.42272603885885</v>
      </c>
      <c r="AF21" s="39">
        <f t="shared" si="11"/>
        <v>4.0342254501519799E-2</v>
      </c>
      <c r="AG21" s="7">
        <f t="shared" si="12"/>
        <v>-9515.4257506739814</v>
      </c>
      <c r="AH21" s="7">
        <f t="shared" si="4"/>
        <v>201.57272603885849</v>
      </c>
      <c r="AI21" s="39">
        <f t="shared" si="13"/>
        <v>3.6073994655813728E-2</v>
      </c>
      <c r="AJ21" s="41">
        <v>240</v>
      </c>
      <c r="AK21" s="33">
        <v>1387108</v>
      </c>
      <c r="AL21" s="33">
        <v>5780</v>
      </c>
      <c r="AN21" s="7">
        <v>1387107.5887149</v>
      </c>
    </row>
    <row r="22" spans="1:40" x14ac:dyDescent="0.35">
      <c r="A22" s="5">
        <v>101129</v>
      </c>
      <c r="B22" s="5">
        <v>2133440</v>
      </c>
      <c r="C22" s="5" t="s">
        <v>47</v>
      </c>
      <c r="D22" s="30">
        <v>177</v>
      </c>
      <c r="E22" s="7">
        <v>0</v>
      </c>
      <c r="F22" s="7">
        <v>990759.89601449622</v>
      </c>
      <c r="G22" s="7">
        <f t="shared" si="0"/>
        <v>990759.89601449622</v>
      </c>
      <c r="H22" s="7">
        <v>37878</v>
      </c>
      <c r="I22" s="7">
        <f t="shared" si="5"/>
        <v>1028637.8960144962</v>
      </c>
      <c r="J22" s="21">
        <f t="shared" si="6"/>
        <v>5811.5135368050633</v>
      </c>
      <c r="K22" s="25">
        <v>180</v>
      </c>
      <c r="L22" s="7">
        <v>13619.85</v>
      </c>
      <c r="M22" s="7">
        <v>1061175.75</v>
      </c>
      <c r="N22" s="8">
        <v>5895.42</v>
      </c>
      <c r="O22" s="7">
        <v>1093.6199999999999</v>
      </c>
      <c r="P22" s="7">
        <v>1052105.7</v>
      </c>
      <c r="Q22" s="8">
        <v>5845.03</v>
      </c>
      <c r="R22" s="7">
        <v>0</v>
      </c>
      <c r="S22" s="7">
        <v>1055035.29</v>
      </c>
      <c r="T22" s="8">
        <v>5861.31</v>
      </c>
      <c r="U22" s="7">
        <v>0</v>
      </c>
      <c r="V22" s="7">
        <v>1054508.92</v>
      </c>
      <c r="W22" s="8">
        <v>5858.38</v>
      </c>
      <c r="X22" s="7">
        <f t="shared" si="7"/>
        <v>32537.853985503782</v>
      </c>
      <c r="Y22" s="7">
        <f t="shared" si="1"/>
        <v>83.906463194936805</v>
      </c>
      <c r="Z22" s="39">
        <f t="shared" si="8"/>
        <v>1.4437970876871639E-2</v>
      </c>
      <c r="AA22" s="7">
        <f t="shared" si="9"/>
        <v>23467.803985503735</v>
      </c>
      <c r="AB22" s="7">
        <f t="shared" si="2"/>
        <v>33.516463194936478</v>
      </c>
      <c r="AC22" s="39">
        <f t="shared" si="10"/>
        <v>5.7672520218136642E-3</v>
      </c>
      <c r="AD22" s="7">
        <f t="shared" si="14"/>
        <v>26397.393985503819</v>
      </c>
      <c r="AE22" s="7">
        <f t="shared" si="3"/>
        <v>49.796463194937132</v>
      </c>
      <c r="AF22" s="39">
        <f t="shared" si="11"/>
        <v>8.5685876630192323E-3</v>
      </c>
      <c r="AG22" s="7">
        <f t="shared" si="12"/>
        <v>25871.023985503707</v>
      </c>
      <c r="AH22" s="7">
        <f t="shared" si="4"/>
        <v>46.866463194936841</v>
      </c>
      <c r="AI22" s="39">
        <f t="shared" si="13"/>
        <v>8.0644160764877341E-3</v>
      </c>
      <c r="AJ22" s="41">
        <v>177</v>
      </c>
      <c r="AK22" s="33">
        <v>1075203</v>
      </c>
      <c r="AL22" s="33">
        <v>6075</v>
      </c>
      <c r="AN22" s="7">
        <v>1075203.4222170401</v>
      </c>
    </row>
    <row r="23" spans="1:40" x14ac:dyDescent="0.35">
      <c r="A23" s="5">
        <v>101130</v>
      </c>
      <c r="B23" s="5">
        <v>2133446</v>
      </c>
      <c r="C23" s="5" t="s">
        <v>48</v>
      </c>
      <c r="D23" s="30">
        <v>151</v>
      </c>
      <c r="E23" s="7">
        <v>0</v>
      </c>
      <c r="F23" s="7">
        <v>823308.49974119663</v>
      </c>
      <c r="G23" s="7">
        <f t="shared" si="0"/>
        <v>823308.49974119663</v>
      </c>
      <c r="H23" s="7">
        <v>32314</v>
      </c>
      <c r="I23" s="7">
        <f t="shared" si="5"/>
        <v>855622.49974119663</v>
      </c>
      <c r="J23" s="21">
        <f t="shared" si="6"/>
        <v>5666.3741704715012</v>
      </c>
      <c r="K23" s="25">
        <v>138</v>
      </c>
      <c r="L23" s="7">
        <v>0</v>
      </c>
      <c r="M23" s="7">
        <v>813519.82</v>
      </c>
      <c r="N23" s="8">
        <v>5895.07</v>
      </c>
      <c r="O23" s="7">
        <v>0</v>
      </c>
      <c r="P23" s="7">
        <v>816169.56</v>
      </c>
      <c r="Q23" s="8">
        <v>5914.27</v>
      </c>
      <c r="R23" s="7">
        <v>0</v>
      </c>
      <c r="S23" s="7">
        <v>825233.96</v>
      </c>
      <c r="T23" s="8">
        <v>5979.96</v>
      </c>
      <c r="U23" s="7">
        <v>0</v>
      </c>
      <c r="V23" s="7">
        <v>809989.6</v>
      </c>
      <c r="W23" s="8">
        <v>5869.49</v>
      </c>
      <c r="X23" s="7">
        <f t="shared" si="7"/>
        <v>-42102.679741196684</v>
      </c>
      <c r="Y23" s="7">
        <f t="shared" si="1"/>
        <v>228.69582952849851</v>
      </c>
      <c r="Z23" s="39">
        <f t="shared" si="8"/>
        <v>4.0360170833806525E-2</v>
      </c>
      <c r="AA23" s="7">
        <f t="shared" si="9"/>
        <v>-39452.939741196577</v>
      </c>
      <c r="AB23" s="7">
        <f t="shared" si="2"/>
        <v>247.89582952849923</v>
      </c>
      <c r="AC23" s="39">
        <f t="shared" si="10"/>
        <v>4.3748581027410645E-2</v>
      </c>
      <c r="AD23" s="7">
        <f t="shared" si="14"/>
        <v>-30388.53974119667</v>
      </c>
      <c r="AE23" s="7">
        <f t="shared" si="3"/>
        <v>313.58582952849883</v>
      </c>
      <c r="AF23" s="39">
        <f t="shared" si="11"/>
        <v>5.5341532361673398E-2</v>
      </c>
      <c r="AG23" s="7">
        <f t="shared" si="12"/>
        <v>-45632.899741196656</v>
      </c>
      <c r="AH23" s="7">
        <f t="shared" si="4"/>
        <v>203.11582952849858</v>
      </c>
      <c r="AI23" s="39">
        <f t="shared" si="13"/>
        <v>3.5845820169619548E-2</v>
      </c>
      <c r="AJ23" s="41">
        <v>151</v>
      </c>
      <c r="AK23" s="33">
        <v>855681</v>
      </c>
      <c r="AL23" s="33">
        <v>5667</v>
      </c>
      <c r="AN23" s="7">
        <v>855680.78419428505</v>
      </c>
    </row>
    <row r="24" spans="1:40" x14ac:dyDescent="0.35">
      <c r="A24" s="5">
        <v>101131</v>
      </c>
      <c r="B24" s="5">
        <v>2133451</v>
      </c>
      <c r="C24" s="5" t="s">
        <v>49</v>
      </c>
      <c r="D24" s="30">
        <v>172</v>
      </c>
      <c r="E24" s="7">
        <v>21657.173594482952</v>
      </c>
      <c r="F24" s="7">
        <v>951326.42392600619</v>
      </c>
      <c r="G24" s="7">
        <f t="shared" si="0"/>
        <v>951326.42392600619</v>
      </c>
      <c r="H24" s="7">
        <v>36808</v>
      </c>
      <c r="I24" s="7">
        <f t="shared" si="5"/>
        <v>988134.42392600619</v>
      </c>
      <c r="J24" s="21">
        <f t="shared" si="6"/>
        <v>5744.9675809651526</v>
      </c>
      <c r="K24" s="25">
        <v>146</v>
      </c>
      <c r="L24" s="7">
        <v>21402.400000000001</v>
      </c>
      <c r="M24" s="7">
        <v>873031.95</v>
      </c>
      <c r="N24" s="8">
        <v>5979.67</v>
      </c>
      <c r="O24" s="7">
        <v>11345.19</v>
      </c>
      <c r="P24" s="7">
        <v>865778.09</v>
      </c>
      <c r="Q24" s="8">
        <v>5929.99</v>
      </c>
      <c r="R24" s="7">
        <v>2882.27</v>
      </c>
      <c r="S24" s="7">
        <v>865778.09</v>
      </c>
      <c r="T24" s="8">
        <v>5929.99</v>
      </c>
      <c r="U24" s="7">
        <v>15298.67</v>
      </c>
      <c r="V24" s="7">
        <v>865778.09</v>
      </c>
      <c r="W24" s="8">
        <v>5929.99</v>
      </c>
      <c r="X24" s="7">
        <f t="shared" si="7"/>
        <v>-115102.47392600623</v>
      </c>
      <c r="Y24" s="7">
        <f t="shared" si="1"/>
        <v>234.70241903484748</v>
      </c>
      <c r="Z24" s="39">
        <f t="shared" si="8"/>
        <v>4.0853567183301243E-2</v>
      </c>
      <c r="AA24" s="7">
        <f t="shared" si="9"/>
        <v>-122356.33392600622</v>
      </c>
      <c r="AB24" s="7">
        <f t="shared" si="2"/>
        <v>185.02241903484719</v>
      </c>
      <c r="AC24" s="39">
        <f t="shared" si="10"/>
        <v>3.2205998802827616E-2</v>
      </c>
      <c r="AD24" s="7">
        <f t="shared" si="14"/>
        <v>-122356.33392600622</v>
      </c>
      <c r="AE24" s="7">
        <f t="shared" si="3"/>
        <v>185.02241903484719</v>
      </c>
      <c r="AF24" s="39">
        <f t="shared" si="11"/>
        <v>3.2205998802827616E-2</v>
      </c>
      <c r="AG24" s="7">
        <f t="shared" si="12"/>
        <v>-122356.33392600622</v>
      </c>
      <c r="AH24" s="7">
        <f t="shared" si="4"/>
        <v>185.02241903484719</v>
      </c>
      <c r="AI24" s="39">
        <f t="shared" si="13"/>
        <v>3.2205998802827616E-2</v>
      </c>
      <c r="AJ24" s="41">
        <v>172</v>
      </c>
      <c r="AK24" s="33">
        <v>1039883</v>
      </c>
      <c r="AL24" s="33">
        <v>6046</v>
      </c>
      <c r="AN24" s="7">
        <v>1039883.02305278</v>
      </c>
    </row>
    <row r="25" spans="1:40" x14ac:dyDescent="0.35">
      <c r="A25" s="5">
        <v>101132</v>
      </c>
      <c r="B25" s="5">
        <v>2133453</v>
      </c>
      <c r="C25" s="5" t="s">
        <v>50</v>
      </c>
      <c r="D25" s="30">
        <v>151</v>
      </c>
      <c r="E25" s="7">
        <v>87400.88217316402</v>
      </c>
      <c r="F25" s="7">
        <v>917471.86845853948</v>
      </c>
      <c r="G25" s="7">
        <f t="shared" si="0"/>
        <v>917471.86845853948</v>
      </c>
      <c r="H25" s="7">
        <v>33619.497100000001</v>
      </c>
      <c r="I25" s="7">
        <f t="shared" si="5"/>
        <v>951091.36555853952</v>
      </c>
      <c r="J25" s="21">
        <f t="shared" si="6"/>
        <v>6298.6183149572153</v>
      </c>
      <c r="K25" s="25">
        <v>151</v>
      </c>
      <c r="L25" s="7">
        <v>91727.51</v>
      </c>
      <c r="M25" s="7">
        <v>967277.11</v>
      </c>
      <c r="N25" s="8">
        <v>6405.81</v>
      </c>
      <c r="O25" s="7">
        <v>80641.789999999994</v>
      </c>
      <c r="P25" s="7">
        <v>959090.74</v>
      </c>
      <c r="Q25" s="8">
        <v>6351.59</v>
      </c>
      <c r="R25" s="7">
        <v>75897.47</v>
      </c>
      <c r="S25" s="7">
        <v>959090.74</v>
      </c>
      <c r="T25" s="8">
        <v>6351.59</v>
      </c>
      <c r="U25" s="7">
        <v>88652.24</v>
      </c>
      <c r="V25" s="7">
        <v>959090.74</v>
      </c>
      <c r="W25" s="8">
        <v>6351.59</v>
      </c>
      <c r="X25" s="7">
        <f t="shared" si="7"/>
        <v>16185.744441460469</v>
      </c>
      <c r="Y25" s="7">
        <f t="shared" si="1"/>
        <v>107.19168504278514</v>
      </c>
      <c r="Z25" s="39">
        <f t="shared" si="8"/>
        <v>1.7018285548155692E-2</v>
      </c>
      <c r="AA25" s="7">
        <f t="shared" si="9"/>
        <v>7999.3744414604735</v>
      </c>
      <c r="AB25" s="7">
        <f t="shared" si="2"/>
        <v>52.971685042784884</v>
      </c>
      <c r="AC25" s="39">
        <f t="shared" si="10"/>
        <v>8.4100484255402452E-3</v>
      </c>
      <c r="AD25" s="7">
        <f t="shared" si="14"/>
        <v>7999.3744414604735</v>
      </c>
      <c r="AE25" s="7">
        <f t="shared" si="3"/>
        <v>52.971685042784884</v>
      </c>
      <c r="AF25" s="39">
        <f t="shared" si="11"/>
        <v>8.4100484255402452E-3</v>
      </c>
      <c r="AG25" s="7">
        <f t="shared" si="12"/>
        <v>7999.3744414604735</v>
      </c>
      <c r="AH25" s="7">
        <f t="shared" si="4"/>
        <v>52.971685042784884</v>
      </c>
      <c r="AI25" s="39">
        <f t="shared" si="13"/>
        <v>8.4100484255402452E-3</v>
      </c>
      <c r="AJ25" s="41">
        <v>151</v>
      </c>
      <c r="AK25" s="33">
        <v>1006327</v>
      </c>
      <c r="AL25" s="33">
        <v>6664</v>
      </c>
      <c r="AN25" s="7">
        <v>1006327.25173276</v>
      </c>
    </row>
    <row r="26" spans="1:40" x14ac:dyDescent="0.35">
      <c r="A26" s="5">
        <v>101133</v>
      </c>
      <c r="B26" s="5">
        <v>2133473</v>
      </c>
      <c r="C26" s="5" t="s">
        <v>51</v>
      </c>
      <c r="D26" s="30">
        <v>261</v>
      </c>
      <c r="E26" s="7">
        <v>0</v>
      </c>
      <c r="F26" s="7">
        <v>1308632.9848679854</v>
      </c>
      <c r="G26" s="7">
        <f t="shared" si="0"/>
        <v>1308632.9848679854</v>
      </c>
      <c r="H26" s="7">
        <v>55854</v>
      </c>
      <c r="I26" s="7">
        <f t="shared" si="5"/>
        <v>1364486.9848679854</v>
      </c>
      <c r="J26" s="21">
        <f t="shared" si="6"/>
        <v>5227.919482252817</v>
      </c>
      <c r="K26" s="25">
        <v>256</v>
      </c>
      <c r="L26" s="7">
        <v>0</v>
      </c>
      <c r="M26" s="7">
        <v>1376092.09</v>
      </c>
      <c r="N26" s="8">
        <v>5375.36</v>
      </c>
      <c r="O26" s="7">
        <v>0</v>
      </c>
      <c r="P26" s="7">
        <v>1381007.54</v>
      </c>
      <c r="Q26" s="8">
        <v>5394.56</v>
      </c>
      <c r="R26" s="7">
        <v>0</v>
      </c>
      <c r="S26" s="7">
        <v>1386412.72</v>
      </c>
      <c r="T26" s="8">
        <v>5415.67</v>
      </c>
      <c r="U26" s="7">
        <v>0</v>
      </c>
      <c r="V26" s="7">
        <v>1368897.89</v>
      </c>
      <c r="W26" s="8">
        <v>5347.26</v>
      </c>
      <c r="X26" s="7">
        <f t="shared" si="7"/>
        <v>11605.105132014723</v>
      </c>
      <c r="Y26" s="7">
        <f t="shared" si="1"/>
        <v>147.44051774718264</v>
      </c>
      <c r="Z26" s="39">
        <f t="shared" si="8"/>
        <v>2.820252267612345E-2</v>
      </c>
      <c r="AA26" s="7">
        <f t="shared" si="9"/>
        <v>16520.555132014677</v>
      </c>
      <c r="AB26" s="7">
        <f t="shared" si="2"/>
        <v>166.64051774718337</v>
      </c>
      <c r="AC26" s="39">
        <f t="shared" si="10"/>
        <v>3.1875111755809704E-2</v>
      </c>
      <c r="AD26" s="7">
        <f t="shared" si="14"/>
        <v>21925.735132014612</v>
      </c>
      <c r="AE26" s="7">
        <f t="shared" si="3"/>
        <v>187.75051774718304</v>
      </c>
      <c r="AF26" s="39">
        <f t="shared" si="11"/>
        <v>3.5913046936652038E-2</v>
      </c>
      <c r="AG26" s="7">
        <f t="shared" si="12"/>
        <v>4410.9051320145372</v>
      </c>
      <c r="AH26" s="7">
        <f t="shared" si="4"/>
        <v>119.34051774718318</v>
      </c>
      <c r="AI26" s="39">
        <f t="shared" si="13"/>
        <v>2.2827535533457934E-2</v>
      </c>
      <c r="AJ26" s="41">
        <v>261</v>
      </c>
      <c r="AK26" s="33">
        <v>1336586</v>
      </c>
      <c r="AL26" s="33">
        <v>5121</v>
      </c>
      <c r="AN26" s="7">
        <v>1336585.6025556701</v>
      </c>
    </row>
    <row r="27" spans="1:40" x14ac:dyDescent="0.35">
      <c r="A27" s="5">
        <v>101134</v>
      </c>
      <c r="B27" s="5">
        <v>2133496</v>
      </c>
      <c r="C27" s="5" t="s">
        <v>52</v>
      </c>
      <c r="D27" s="30">
        <v>175</v>
      </c>
      <c r="E27" s="7">
        <v>47174.077574031122</v>
      </c>
      <c r="F27" s="7">
        <v>998670.61613606394</v>
      </c>
      <c r="G27" s="7">
        <f t="shared" si="0"/>
        <v>998670.61613606394</v>
      </c>
      <c r="H27" s="7">
        <v>37450</v>
      </c>
      <c r="I27" s="7">
        <f t="shared" si="5"/>
        <v>1036120.6161360639</v>
      </c>
      <c r="J27" s="21">
        <f t="shared" si="6"/>
        <v>5920.6892350632224</v>
      </c>
      <c r="K27" s="25">
        <v>177</v>
      </c>
      <c r="L27" s="7">
        <v>45488.87</v>
      </c>
      <c r="M27" s="7">
        <v>1072179.0900000001</v>
      </c>
      <c r="N27" s="8">
        <v>6057.51</v>
      </c>
      <c r="O27" s="7">
        <v>32889.279999999999</v>
      </c>
      <c r="P27" s="7">
        <v>1062978.08</v>
      </c>
      <c r="Q27" s="8">
        <v>6005.53</v>
      </c>
      <c r="R27" s="7">
        <v>20119.82</v>
      </c>
      <c r="S27" s="7">
        <v>1062978.08</v>
      </c>
      <c r="T27" s="8">
        <v>6005.53</v>
      </c>
      <c r="U27" s="7">
        <v>28847.87</v>
      </c>
      <c r="V27" s="7">
        <v>1062978.08</v>
      </c>
      <c r="W27" s="8">
        <v>6005.53</v>
      </c>
      <c r="X27" s="7">
        <f t="shared" si="7"/>
        <v>36058.473863936146</v>
      </c>
      <c r="Y27" s="7">
        <f t="shared" si="1"/>
        <v>136.82076493677778</v>
      </c>
      <c r="Z27" s="39">
        <f t="shared" si="8"/>
        <v>2.310892524581503E-2</v>
      </c>
      <c r="AA27" s="7">
        <f t="shared" si="9"/>
        <v>26857.463863936136</v>
      </c>
      <c r="AB27" s="7">
        <f t="shared" si="2"/>
        <v>84.840764936777305</v>
      </c>
      <c r="AC27" s="39">
        <f t="shared" si="10"/>
        <v>1.4329541978717171E-2</v>
      </c>
      <c r="AD27" s="7">
        <f t="shared" si="14"/>
        <v>26857.463863936136</v>
      </c>
      <c r="AE27" s="7">
        <f t="shared" si="3"/>
        <v>84.840764936777305</v>
      </c>
      <c r="AF27" s="39">
        <f t="shared" si="11"/>
        <v>1.4329541978717171E-2</v>
      </c>
      <c r="AG27" s="7">
        <f t="shared" si="12"/>
        <v>26857.463863936136</v>
      </c>
      <c r="AH27" s="7">
        <f t="shared" si="4"/>
        <v>84.840764936777305</v>
      </c>
      <c r="AI27" s="39">
        <f t="shared" si="13"/>
        <v>1.4329541978717171E-2</v>
      </c>
      <c r="AJ27" s="41">
        <v>175</v>
      </c>
      <c r="AK27" s="33">
        <v>1096349</v>
      </c>
      <c r="AL27" s="33">
        <v>6265</v>
      </c>
      <c r="AN27" s="7">
        <v>1096348.6593983099</v>
      </c>
    </row>
    <row r="28" spans="1:40" x14ac:dyDescent="0.35">
      <c r="A28" s="5">
        <v>101135</v>
      </c>
      <c r="B28" s="5">
        <v>2133511</v>
      </c>
      <c r="C28" s="5" t="s">
        <v>53</v>
      </c>
      <c r="D28" s="30">
        <v>149</v>
      </c>
      <c r="E28" s="7">
        <v>0</v>
      </c>
      <c r="F28" s="7">
        <v>864559.88966907864</v>
      </c>
      <c r="G28" s="7">
        <f t="shared" si="0"/>
        <v>864559.88966907864</v>
      </c>
      <c r="H28" s="7">
        <v>31886</v>
      </c>
      <c r="I28" s="7">
        <f t="shared" si="5"/>
        <v>896445.88966907864</v>
      </c>
      <c r="J28" s="21">
        <f t="shared" si="6"/>
        <v>6016.4153669065681</v>
      </c>
      <c r="K28" s="25">
        <v>155</v>
      </c>
      <c r="L28" s="7">
        <v>13348.93</v>
      </c>
      <c r="M28" s="7">
        <v>941925.33</v>
      </c>
      <c r="N28" s="8">
        <v>6076.94</v>
      </c>
      <c r="O28" s="7">
        <v>2477.87</v>
      </c>
      <c r="P28" s="7">
        <v>934030.43</v>
      </c>
      <c r="Q28" s="8">
        <v>6026</v>
      </c>
      <c r="R28" s="7">
        <v>0</v>
      </c>
      <c r="S28" s="7">
        <v>939219.68</v>
      </c>
      <c r="T28" s="8">
        <v>6059.48</v>
      </c>
      <c r="U28" s="7">
        <v>391.31</v>
      </c>
      <c r="V28" s="7">
        <v>934030.43</v>
      </c>
      <c r="W28" s="8">
        <v>6026</v>
      </c>
      <c r="X28" s="7">
        <f t="shared" si="7"/>
        <v>45479.440330921323</v>
      </c>
      <c r="Y28" s="7">
        <f t="shared" si="1"/>
        <v>60.524633093431476</v>
      </c>
      <c r="Z28" s="39">
        <f t="shared" si="8"/>
        <v>1.005991598026104E-2</v>
      </c>
      <c r="AA28" s="7">
        <f t="shared" si="9"/>
        <v>37584.540330921416</v>
      </c>
      <c r="AB28" s="7">
        <f t="shared" si="2"/>
        <v>9.5846330934318757</v>
      </c>
      <c r="AC28" s="39">
        <f t="shared" si="10"/>
        <v>1.5930803491647821E-3</v>
      </c>
      <c r="AD28" s="7">
        <f t="shared" si="14"/>
        <v>42773.790330921416</v>
      </c>
      <c r="AE28" s="7">
        <f t="shared" si="3"/>
        <v>43.064633093431439</v>
      </c>
      <c r="AF28" s="39">
        <f t="shared" si="11"/>
        <v>7.1578557109453333E-3</v>
      </c>
      <c r="AG28" s="7">
        <f t="shared" si="12"/>
        <v>37584.540330921416</v>
      </c>
      <c r="AH28" s="7">
        <f t="shared" si="4"/>
        <v>9.5846330934318757</v>
      </c>
      <c r="AI28" s="39">
        <f t="shared" si="13"/>
        <v>1.5930803491647821E-3</v>
      </c>
      <c r="AJ28" s="41">
        <v>149</v>
      </c>
      <c r="AK28" s="33">
        <v>951645</v>
      </c>
      <c r="AL28" s="33">
        <v>6387</v>
      </c>
      <c r="AN28" s="7">
        <v>951644.66706454696</v>
      </c>
    </row>
    <row r="29" spans="1:40" x14ac:dyDescent="0.35">
      <c r="A29" s="5">
        <v>101136</v>
      </c>
      <c r="B29" s="5">
        <v>2133520</v>
      </c>
      <c r="C29" s="5" t="s">
        <v>54</v>
      </c>
      <c r="D29" s="30">
        <v>166</v>
      </c>
      <c r="E29" s="7">
        <v>0</v>
      </c>
      <c r="F29" s="7">
        <v>935110.7219632857</v>
      </c>
      <c r="G29" s="7">
        <f t="shared" si="0"/>
        <v>935110.7219632857</v>
      </c>
      <c r="H29" s="7">
        <v>35524</v>
      </c>
      <c r="I29" s="7">
        <f t="shared" si="5"/>
        <v>970634.7219632857</v>
      </c>
      <c r="J29" s="21">
        <f t="shared" si="6"/>
        <v>5847.1971202607574</v>
      </c>
      <c r="K29" s="25">
        <v>153</v>
      </c>
      <c r="L29" s="7">
        <v>0</v>
      </c>
      <c r="M29" s="7">
        <v>921369.37</v>
      </c>
      <c r="N29" s="8">
        <v>6022.02</v>
      </c>
      <c r="O29" s="7">
        <v>0</v>
      </c>
      <c r="P29" s="7">
        <v>924307.12</v>
      </c>
      <c r="Q29" s="8">
        <v>6041.22</v>
      </c>
      <c r="R29" s="7">
        <v>0</v>
      </c>
      <c r="S29" s="7">
        <v>935691.65</v>
      </c>
      <c r="T29" s="8">
        <v>6115.63</v>
      </c>
      <c r="U29" s="7">
        <v>0</v>
      </c>
      <c r="V29" s="7">
        <v>919251.92</v>
      </c>
      <c r="W29" s="8">
        <v>6008.18</v>
      </c>
      <c r="X29" s="7">
        <f t="shared" si="7"/>
        <v>-49265.351963285706</v>
      </c>
      <c r="Y29" s="7">
        <f t="shared" si="1"/>
        <v>174.82287973924304</v>
      </c>
      <c r="Z29" s="39">
        <f t="shared" si="8"/>
        <v>2.9898578095387821E-2</v>
      </c>
      <c r="AA29" s="7">
        <f t="shared" si="9"/>
        <v>-46327.601963285706</v>
      </c>
      <c r="AB29" s="7">
        <f t="shared" si="2"/>
        <v>194.02287973924285</v>
      </c>
      <c r="AC29" s="39">
        <f t="shared" si="10"/>
        <v>3.3182202643202555E-2</v>
      </c>
      <c r="AD29" s="7">
        <f t="shared" si="14"/>
        <v>-34943.071963285678</v>
      </c>
      <c r="AE29" s="7">
        <f t="shared" si="3"/>
        <v>268.43287973924271</v>
      </c>
      <c r="AF29" s="39">
        <f t="shared" si="11"/>
        <v>4.5907957987103377E-2</v>
      </c>
      <c r="AG29" s="7">
        <f t="shared" si="12"/>
        <v>-51382.801963285659</v>
      </c>
      <c r="AH29" s="7">
        <f t="shared" si="4"/>
        <v>160.98287973924289</v>
      </c>
      <c r="AI29" s="39">
        <f t="shared" si="13"/>
        <v>2.7531632067171324E-2</v>
      </c>
      <c r="AJ29" s="41">
        <v>166</v>
      </c>
      <c r="AK29" s="33">
        <v>995559</v>
      </c>
      <c r="AL29" s="33">
        <v>5997</v>
      </c>
      <c r="AN29" s="7">
        <v>995558.88560237805</v>
      </c>
    </row>
    <row r="30" spans="1:40" x14ac:dyDescent="0.35">
      <c r="A30" s="5">
        <v>101137</v>
      </c>
      <c r="B30" s="5">
        <v>2133532</v>
      </c>
      <c r="C30" s="5" t="s">
        <v>55</v>
      </c>
      <c r="D30" s="30">
        <v>251</v>
      </c>
      <c r="E30" s="7">
        <v>0</v>
      </c>
      <c r="F30" s="7">
        <v>1280539.3147842211</v>
      </c>
      <c r="G30" s="7">
        <f t="shared" si="0"/>
        <v>1280539.3147842211</v>
      </c>
      <c r="H30" s="7">
        <v>58472.5314</v>
      </c>
      <c r="I30" s="7">
        <f t="shared" si="5"/>
        <v>1339011.8461842211</v>
      </c>
      <c r="J30" s="21">
        <f t="shared" si="6"/>
        <v>5334.708550534745</v>
      </c>
      <c r="K30" s="25">
        <v>210</v>
      </c>
      <c r="L30" s="7">
        <v>0</v>
      </c>
      <c r="M30" s="7">
        <v>1175057.27</v>
      </c>
      <c r="N30" s="8">
        <v>5595.51</v>
      </c>
      <c r="O30" s="7">
        <v>0</v>
      </c>
      <c r="P30" s="7">
        <v>1179089.48</v>
      </c>
      <c r="Q30" s="8">
        <v>5614.71</v>
      </c>
      <c r="R30" s="7">
        <v>0</v>
      </c>
      <c r="S30" s="7">
        <v>1188950.99</v>
      </c>
      <c r="T30" s="8">
        <v>5661.67</v>
      </c>
      <c r="U30" s="7">
        <v>0</v>
      </c>
      <c r="V30" s="7">
        <v>1180474.1399999999</v>
      </c>
      <c r="W30" s="8">
        <v>5621.31</v>
      </c>
      <c r="X30" s="7">
        <f t="shared" si="7"/>
        <v>-163954.57618422108</v>
      </c>
      <c r="Y30" s="7">
        <f t="shared" si="1"/>
        <v>260.80144946525525</v>
      </c>
      <c r="Z30" s="39">
        <f t="shared" si="8"/>
        <v>4.888766593239903E-2</v>
      </c>
      <c r="AA30" s="7">
        <f t="shared" si="9"/>
        <v>-159922.36618422111</v>
      </c>
      <c r="AB30" s="7">
        <f t="shared" si="2"/>
        <v>280.00144946525506</v>
      </c>
      <c r="AC30" s="39">
        <f t="shared" si="10"/>
        <v>5.2486737900084166E-2</v>
      </c>
      <c r="AD30" s="7">
        <f t="shared" si="14"/>
        <v>-150060.85618422111</v>
      </c>
      <c r="AE30" s="7">
        <f t="shared" si="3"/>
        <v>326.9614494652551</v>
      </c>
      <c r="AF30" s="39">
        <f t="shared" si="11"/>
        <v>6.1289468087714155E-2</v>
      </c>
      <c r="AG30" s="7">
        <f t="shared" si="12"/>
        <v>-158537.7061842212</v>
      </c>
      <c r="AH30" s="7">
        <f t="shared" si="4"/>
        <v>286.60144946525543</v>
      </c>
      <c r="AI30" s="39">
        <f t="shared" si="13"/>
        <v>5.3723918888976013E-2</v>
      </c>
      <c r="AJ30" s="41">
        <v>251</v>
      </c>
      <c r="AK30" s="33">
        <v>1375224</v>
      </c>
      <c r="AL30" s="33">
        <v>5479</v>
      </c>
      <c r="AN30" s="7">
        <v>1375223.7837227299</v>
      </c>
    </row>
    <row r="31" spans="1:40" x14ac:dyDescent="0.35">
      <c r="A31" s="5">
        <v>101138</v>
      </c>
      <c r="B31" s="5">
        <v>2133539</v>
      </c>
      <c r="C31" s="5" t="s">
        <v>56</v>
      </c>
      <c r="D31" s="30">
        <v>175</v>
      </c>
      <c r="E31" s="7">
        <v>80252.013399427015</v>
      </c>
      <c r="F31" s="7">
        <v>1050445.2168246345</v>
      </c>
      <c r="G31" s="7">
        <f t="shared" si="0"/>
        <v>1050445.2168246345</v>
      </c>
      <c r="H31" s="7">
        <v>37450</v>
      </c>
      <c r="I31" s="7">
        <f t="shared" si="5"/>
        <v>1087895.2168246345</v>
      </c>
      <c r="J31" s="21">
        <f t="shared" si="6"/>
        <v>6216.5440961407685</v>
      </c>
      <c r="K31" s="25">
        <v>166</v>
      </c>
      <c r="L31" s="7">
        <v>82480.81</v>
      </c>
      <c r="M31" s="7">
        <v>1056659.1399999999</v>
      </c>
      <c r="N31" s="8">
        <v>6365.42</v>
      </c>
      <c r="O31" s="7">
        <v>70236.06</v>
      </c>
      <c r="P31" s="7">
        <v>1047601.75</v>
      </c>
      <c r="Q31" s="8">
        <v>6310.85</v>
      </c>
      <c r="R31" s="7">
        <v>61829.45</v>
      </c>
      <c r="S31" s="7">
        <v>1047601.75</v>
      </c>
      <c r="T31" s="8">
        <v>6310.85</v>
      </c>
      <c r="U31" s="7">
        <v>71019.649999999994</v>
      </c>
      <c r="V31" s="7">
        <v>1047601.75</v>
      </c>
      <c r="W31" s="8">
        <v>6310.85</v>
      </c>
      <c r="X31" s="7">
        <f t="shared" si="7"/>
        <v>-31236.076824634569</v>
      </c>
      <c r="Y31" s="7">
        <f t="shared" si="1"/>
        <v>148.87590385923158</v>
      </c>
      <c r="Z31" s="39">
        <f t="shared" si="8"/>
        <v>2.3948338748478237E-2</v>
      </c>
      <c r="AA31" s="7">
        <f t="shared" si="9"/>
        <v>-40293.466824634466</v>
      </c>
      <c r="AB31" s="7">
        <f t="shared" si="2"/>
        <v>94.305903859231876</v>
      </c>
      <c r="AC31" s="39">
        <f t="shared" si="10"/>
        <v>1.5170149588060832E-2</v>
      </c>
      <c r="AD31" s="7">
        <f t="shared" si="14"/>
        <v>-40293.466824634466</v>
      </c>
      <c r="AE31" s="7">
        <f t="shared" si="3"/>
        <v>94.305903859231876</v>
      </c>
      <c r="AF31" s="39">
        <f t="shared" si="11"/>
        <v>1.5170149588060832E-2</v>
      </c>
      <c r="AG31" s="7">
        <f t="shared" si="12"/>
        <v>-40293.466824634466</v>
      </c>
      <c r="AH31" s="7">
        <f t="shared" si="4"/>
        <v>94.305903859231876</v>
      </c>
      <c r="AI31" s="39">
        <f t="shared" si="13"/>
        <v>1.5170149588060832E-2</v>
      </c>
      <c r="AJ31" s="41">
        <v>175</v>
      </c>
      <c r="AK31" s="33">
        <v>1142425</v>
      </c>
      <c r="AL31" s="33">
        <v>6528</v>
      </c>
      <c r="AN31" s="7">
        <v>1142424.61473256</v>
      </c>
    </row>
    <row r="32" spans="1:40" x14ac:dyDescent="0.35">
      <c r="A32" s="5">
        <v>101139</v>
      </c>
      <c r="B32" s="5">
        <v>2133580</v>
      </c>
      <c r="C32" s="5" t="s">
        <v>57</v>
      </c>
      <c r="D32" s="30">
        <v>195</v>
      </c>
      <c r="E32" s="7">
        <v>0</v>
      </c>
      <c r="F32" s="7">
        <v>1091096.0674184556</v>
      </c>
      <c r="G32" s="7">
        <f t="shared" si="0"/>
        <v>1091096.0674184556</v>
      </c>
      <c r="H32" s="7">
        <v>48981.8914</v>
      </c>
      <c r="I32" s="7">
        <f t="shared" si="5"/>
        <v>1140077.9588184557</v>
      </c>
      <c r="J32" s="21">
        <f t="shared" si="6"/>
        <v>5846.5536349664399</v>
      </c>
      <c r="K32" s="25">
        <v>190</v>
      </c>
      <c r="L32" s="7">
        <v>12843.71</v>
      </c>
      <c r="M32" s="7">
        <v>1133699.26</v>
      </c>
      <c r="N32" s="8">
        <v>5966.84</v>
      </c>
      <c r="O32" s="7">
        <v>0</v>
      </c>
      <c r="P32" s="7">
        <v>1124503.73</v>
      </c>
      <c r="Q32" s="8">
        <v>5918.44</v>
      </c>
      <c r="R32" s="7">
        <v>0</v>
      </c>
      <c r="S32" s="7">
        <v>1140931.96</v>
      </c>
      <c r="T32" s="8">
        <v>6004.91</v>
      </c>
      <c r="U32" s="7">
        <v>0</v>
      </c>
      <c r="V32" s="7">
        <v>1128098.79</v>
      </c>
      <c r="W32" s="8">
        <v>5937.36</v>
      </c>
      <c r="X32" s="7">
        <f t="shared" si="7"/>
        <v>-6378.6988184556831</v>
      </c>
      <c r="Y32" s="7">
        <f t="shared" si="1"/>
        <v>120.28636503356029</v>
      </c>
      <c r="Z32" s="39">
        <f t="shared" si="8"/>
        <v>2.0573892337900489E-2</v>
      </c>
      <c r="AA32" s="7">
        <f t="shared" si="9"/>
        <v>-15574.228818455711</v>
      </c>
      <c r="AB32" s="7">
        <f t="shared" si="2"/>
        <v>71.886365033559741</v>
      </c>
      <c r="AC32" s="39">
        <f t="shared" si="10"/>
        <v>1.2295511085989102E-2</v>
      </c>
      <c r="AD32" s="7">
        <f t="shared" si="14"/>
        <v>854.00118154427037</v>
      </c>
      <c r="AE32" s="7">
        <f t="shared" si="3"/>
        <v>158.35636503356</v>
      </c>
      <c r="AF32" s="39">
        <f t="shared" si="11"/>
        <v>2.7085420731707523E-2</v>
      </c>
      <c r="AG32" s="7">
        <f t="shared" si="12"/>
        <v>-11979.168818455655</v>
      </c>
      <c r="AH32" s="7">
        <f t="shared" si="4"/>
        <v>90.806365033559814</v>
      </c>
      <c r="AI32" s="39">
        <f t="shared" si="13"/>
        <v>1.553160557537262E-2</v>
      </c>
      <c r="AJ32" s="41">
        <v>195</v>
      </c>
      <c r="AK32" s="33">
        <v>1194951</v>
      </c>
      <c r="AL32" s="33">
        <v>6128</v>
      </c>
      <c r="AN32" s="7">
        <v>1194950.70025739</v>
      </c>
    </row>
    <row r="33" spans="1:40" x14ac:dyDescent="0.35">
      <c r="A33" s="5">
        <v>101140</v>
      </c>
      <c r="B33" s="5">
        <v>2133582</v>
      </c>
      <c r="C33" s="5" t="s">
        <v>58</v>
      </c>
      <c r="D33" s="30">
        <v>294</v>
      </c>
      <c r="E33" s="7">
        <v>0</v>
      </c>
      <c r="F33" s="7">
        <v>1431477.8100853032</v>
      </c>
      <c r="G33" s="7">
        <f t="shared" si="0"/>
        <v>1431477.8100853032</v>
      </c>
      <c r="H33" s="7">
        <v>62916</v>
      </c>
      <c r="I33" s="7">
        <f t="shared" si="5"/>
        <v>1494393.8100853032</v>
      </c>
      <c r="J33" s="21">
        <f t="shared" si="6"/>
        <v>5082.9721431472899</v>
      </c>
      <c r="K33" s="25">
        <v>288</v>
      </c>
      <c r="L33" s="7">
        <v>0</v>
      </c>
      <c r="M33" s="7">
        <v>1497830.08</v>
      </c>
      <c r="N33" s="8">
        <v>5200.8</v>
      </c>
      <c r="O33" s="7">
        <v>0</v>
      </c>
      <c r="P33" s="7">
        <v>1503359.96</v>
      </c>
      <c r="Q33" s="8">
        <v>5220</v>
      </c>
      <c r="R33" s="7">
        <v>0</v>
      </c>
      <c r="S33" s="7">
        <v>1512796.42</v>
      </c>
      <c r="T33" s="8">
        <v>5252.77</v>
      </c>
      <c r="U33" s="7">
        <v>0</v>
      </c>
      <c r="V33" s="7">
        <v>1496392.57</v>
      </c>
      <c r="W33" s="8">
        <v>5195.8100000000004</v>
      </c>
      <c r="X33" s="7">
        <f t="shared" si="7"/>
        <v>3436.2699146969244</v>
      </c>
      <c r="Y33" s="7">
        <f t="shared" si="1"/>
        <v>117.82785685271028</v>
      </c>
      <c r="Z33" s="39">
        <f t="shared" si="8"/>
        <v>2.3180897619429659E-2</v>
      </c>
      <c r="AA33" s="7">
        <f t="shared" si="9"/>
        <v>8966.1499146968126</v>
      </c>
      <c r="AB33" s="7">
        <f t="shared" si="2"/>
        <v>137.0278568527101</v>
      </c>
      <c r="AC33" s="39">
        <f t="shared" si="10"/>
        <v>2.6958215192551652E-2</v>
      </c>
      <c r="AD33" s="7">
        <f t="shared" si="14"/>
        <v>18402.609914696775</v>
      </c>
      <c r="AE33" s="7">
        <f t="shared" si="3"/>
        <v>169.79785685271054</v>
      </c>
      <c r="AF33" s="39">
        <f t="shared" si="11"/>
        <v>3.3405230654593866E-2</v>
      </c>
      <c r="AG33" s="7">
        <f t="shared" si="12"/>
        <v>1998.7599146969151</v>
      </c>
      <c r="AH33" s="7">
        <f t="shared" si="4"/>
        <v>112.8378568527105</v>
      </c>
      <c r="AI33" s="39">
        <f t="shared" si="13"/>
        <v>2.2199188520998506E-2</v>
      </c>
      <c r="AJ33" s="41">
        <v>294</v>
      </c>
      <c r="AK33" s="33">
        <v>1502853</v>
      </c>
      <c r="AL33" s="33">
        <v>5112</v>
      </c>
      <c r="AN33" s="7">
        <v>1502853.3940961</v>
      </c>
    </row>
    <row r="34" spans="1:40" x14ac:dyDescent="0.35">
      <c r="A34" s="5">
        <v>101141</v>
      </c>
      <c r="B34" s="5">
        <v>2133590</v>
      </c>
      <c r="C34" s="5" t="s">
        <v>59</v>
      </c>
      <c r="D34" s="30">
        <v>193</v>
      </c>
      <c r="E34" s="7">
        <v>0</v>
      </c>
      <c r="F34" s="7">
        <v>973640.823844356</v>
      </c>
      <c r="G34" s="7">
        <f t="shared" si="0"/>
        <v>973640.823844356</v>
      </c>
      <c r="H34" s="7">
        <v>41302</v>
      </c>
      <c r="I34" s="7">
        <f t="shared" si="5"/>
        <v>1014942.823844356</v>
      </c>
      <c r="J34" s="21">
        <f t="shared" si="6"/>
        <v>5258.7711080018444</v>
      </c>
      <c r="K34" s="25">
        <v>191</v>
      </c>
      <c r="L34" s="7">
        <v>0</v>
      </c>
      <c r="M34" s="7">
        <v>1033920.67</v>
      </c>
      <c r="N34" s="8">
        <v>5413.2</v>
      </c>
      <c r="O34" s="7">
        <v>0</v>
      </c>
      <c r="P34" s="7">
        <v>1037588.05</v>
      </c>
      <c r="Q34" s="8">
        <v>5432.4</v>
      </c>
      <c r="R34" s="7">
        <v>0</v>
      </c>
      <c r="S34" s="7">
        <v>1046610.62</v>
      </c>
      <c r="T34" s="8">
        <v>5479.64</v>
      </c>
      <c r="U34" s="7">
        <v>0</v>
      </c>
      <c r="V34" s="7">
        <v>1032000.75</v>
      </c>
      <c r="W34" s="8">
        <v>5403.15</v>
      </c>
      <c r="X34" s="7">
        <f t="shared" si="7"/>
        <v>18977.846155644045</v>
      </c>
      <c r="Y34" s="7">
        <f t="shared" si="1"/>
        <v>154.42889199815545</v>
      </c>
      <c r="Z34" s="39">
        <f t="shared" si="8"/>
        <v>2.9365965703122839E-2</v>
      </c>
      <c r="AA34" s="7">
        <f t="shared" si="9"/>
        <v>22645.22615564405</v>
      </c>
      <c r="AB34" s="7">
        <f t="shared" si="2"/>
        <v>173.62889199815527</v>
      </c>
      <c r="AC34" s="39">
        <f t="shared" si="10"/>
        <v>3.3017008809141414E-2</v>
      </c>
      <c r="AD34" s="7">
        <f t="shared" si="14"/>
        <v>31667.796155643999</v>
      </c>
      <c r="AE34" s="7">
        <f t="shared" si="3"/>
        <v>220.86889199815596</v>
      </c>
      <c r="AF34" s="39">
        <f t="shared" si="11"/>
        <v>4.2000096117908177E-2</v>
      </c>
      <c r="AG34" s="7">
        <f t="shared" si="12"/>
        <v>17057.926155644003</v>
      </c>
      <c r="AH34" s="7">
        <f t="shared" si="4"/>
        <v>144.37889199815527</v>
      </c>
      <c r="AI34" s="39">
        <f t="shared" si="13"/>
        <v>2.7454872827316186E-2</v>
      </c>
      <c r="AJ34" s="41">
        <v>193</v>
      </c>
      <c r="AK34" s="33">
        <v>1029922</v>
      </c>
      <c r="AL34" s="33">
        <v>5336</v>
      </c>
      <c r="AN34" s="7">
        <v>1029922.44241974</v>
      </c>
    </row>
    <row r="35" spans="1:40" x14ac:dyDescent="0.35">
      <c r="A35" s="5">
        <v>101142</v>
      </c>
      <c r="B35" s="5">
        <v>2133598</v>
      </c>
      <c r="C35" s="5" t="s">
        <v>60</v>
      </c>
      <c r="D35" s="30">
        <v>142</v>
      </c>
      <c r="E35" s="7">
        <v>0</v>
      </c>
      <c r="F35" s="7">
        <v>841691.28179724666</v>
      </c>
      <c r="G35" s="7">
        <f t="shared" si="0"/>
        <v>841691.28179724666</v>
      </c>
      <c r="H35" s="7">
        <v>32578.805700000001</v>
      </c>
      <c r="I35" s="7">
        <f t="shared" si="5"/>
        <v>874270.08749724668</v>
      </c>
      <c r="J35" s="21">
        <f t="shared" si="6"/>
        <v>6156.8316020932862</v>
      </c>
      <c r="K35" s="25">
        <v>127</v>
      </c>
      <c r="L35" s="7">
        <v>0</v>
      </c>
      <c r="M35" s="7">
        <v>817161.17</v>
      </c>
      <c r="N35" s="8">
        <v>6434.34</v>
      </c>
      <c r="O35" s="7">
        <v>0</v>
      </c>
      <c r="P35" s="7">
        <v>819599.7</v>
      </c>
      <c r="Q35" s="8">
        <v>6453.54</v>
      </c>
      <c r="R35" s="7">
        <v>0</v>
      </c>
      <c r="S35" s="7">
        <v>827710.24</v>
      </c>
      <c r="T35" s="8">
        <v>6517.4</v>
      </c>
      <c r="U35" s="7">
        <v>0</v>
      </c>
      <c r="V35" s="7">
        <v>823631.05</v>
      </c>
      <c r="W35" s="8">
        <v>6485.28</v>
      </c>
      <c r="X35" s="7">
        <f t="shared" si="7"/>
        <v>-57108.917497246643</v>
      </c>
      <c r="Y35" s="7">
        <f t="shared" si="1"/>
        <v>277.50839790671398</v>
      </c>
      <c r="Z35" s="39">
        <f t="shared" si="8"/>
        <v>4.5073248034323818E-2</v>
      </c>
      <c r="AA35" s="7">
        <f t="shared" si="9"/>
        <v>-54670.387497246731</v>
      </c>
      <c r="AB35" s="7">
        <f t="shared" si="2"/>
        <v>296.7083979067138</v>
      </c>
      <c r="AC35" s="39">
        <f t="shared" si="10"/>
        <v>4.8191735146018079E-2</v>
      </c>
      <c r="AD35" s="7">
        <f t="shared" si="14"/>
        <v>-46559.847497246694</v>
      </c>
      <c r="AE35" s="7">
        <f t="shared" si="3"/>
        <v>360.56839790671347</v>
      </c>
      <c r="AF35" s="39">
        <f t="shared" si="11"/>
        <v>5.8563953216476207E-2</v>
      </c>
      <c r="AG35" s="7">
        <f t="shared" si="12"/>
        <v>-50639.037497246638</v>
      </c>
      <c r="AH35" s="7">
        <f t="shared" si="4"/>
        <v>328.44839790671358</v>
      </c>
      <c r="AI35" s="39">
        <f t="shared" si="13"/>
        <v>5.3346984152537656E-2</v>
      </c>
      <c r="AJ35" s="41">
        <v>142</v>
      </c>
      <c r="AK35" s="33">
        <v>918690</v>
      </c>
      <c r="AL35" s="33">
        <v>6470</v>
      </c>
      <c r="AN35" s="7">
        <v>918690.27222706203</v>
      </c>
    </row>
    <row r="36" spans="1:40" x14ac:dyDescent="0.35">
      <c r="A36" s="5">
        <v>101143</v>
      </c>
      <c r="B36" s="5">
        <v>2133610</v>
      </c>
      <c r="C36" s="5" t="s">
        <v>61</v>
      </c>
      <c r="D36" s="30">
        <v>205</v>
      </c>
      <c r="E36" s="7">
        <v>0</v>
      </c>
      <c r="F36" s="7">
        <v>1023549.6464423186</v>
      </c>
      <c r="G36" s="7">
        <f t="shared" si="0"/>
        <v>1023549.6464423186</v>
      </c>
      <c r="H36" s="7">
        <v>43870</v>
      </c>
      <c r="I36" s="7">
        <f t="shared" si="5"/>
        <v>1067419.6464423186</v>
      </c>
      <c r="J36" s="21">
        <f t="shared" si="6"/>
        <v>5206.9251045966757</v>
      </c>
      <c r="K36" s="25">
        <v>209</v>
      </c>
      <c r="L36" s="7">
        <v>0</v>
      </c>
      <c r="M36" s="7">
        <v>1116289.9099999999</v>
      </c>
      <c r="N36" s="8">
        <v>5341.1</v>
      </c>
      <c r="O36" s="7">
        <v>0</v>
      </c>
      <c r="P36" s="7">
        <v>1120302.92</v>
      </c>
      <c r="Q36" s="8">
        <v>5360.3</v>
      </c>
      <c r="R36" s="7">
        <v>0</v>
      </c>
      <c r="S36" s="7">
        <v>1122786.17</v>
      </c>
      <c r="T36" s="8">
        <v>5372.18</v>
      </c>
      <c r="U36" s="7">
        <v>0</v>
      </c>
      <c r="V36" s="7">
        <v>1104864.26</v>
      </c>
      <c r="W36" s="8">
        <v>5286.43</v>
      </c>
      <c r="X36" s="7">
        <f t="shared" si="7"/>
        <v>48870.263557681348</v>
      </c>
      <c r="Y36" s="7">
        <f t="shared" si="1"/>
        <v>134.17489540332463</v>
      </c>
      <c r="Z36" s="39">
        <f t="shared" si="8"/>
        <v>2.5768547215106852E-2</v>
      </c>
      <c r="AA36" s="7">
        <f t="shared" si="9"/>
        <v>52883.273557681357</v>
      </c>
      <c r="AB36" s="7">
        <f t="shared" si="2"/>
        <v>153.37489540332444</v>
      </c>
      <c r="AC36" s="39">
        <f t="shared" si="10"/>
        <v>2.9455944213202724E-2</v>
      </c>
      <c r="AD36" s="7">
        <f t="shared" si="14"/>
        <v>55366.523557681357</v>
      </c>
      <c r="AE36" s="7">
        <f t="shared" si="3"/>
        <v>165.25489540332455</v>
      </c>
      <c r="AF36" s="39">
        <f t="shared" si="11"/>
        <v>3.1737521105774588E-2</v>
      </c>
      <c r="AG36" s="7">
        <f t="shared" si="12"/>
        <v>37444.613557681441</v>
      </c>
      <c r="AH36" s="7">
        <f t="shared" si="4"/>
        <v>79.504895403324554</v>
      </c>
      <c r="AI36" s="39">
        <f t="shared" si="13"/>
        <v>1.5269068366882712E-2</v>
      </c>
      <c r="AJ36" s="41">
        <v>205</v>
      </c>
      <c r="AK36" s="33">
        <v>1062882</v>
      </c>
      <c r="AL36" s="33">
        <v>5185</v>
      </c>
      <c r="AN36" s="7">
        <v>1062882.0176458501</v>
      </c>
    </row>
    <row r="37" spans="1:40" x14ac:dyDescent="0.35">
      <c r="A37" s="5">
        <v>101144</v>
      </c>
      <c r="B37" s="5">
        <v>2133611</v>
      </c>
      <c r="C37" s="5" t="s">
        <v>62</v>
      </c>
      <c r="D37" s="30">
        <v>179</v>
      </c>
      <c r="E37" s="7">
        <v>0</v>
      </c>
      <c r="F37" s="7">
        <v>945605.32625544164</v>
      </c>
      <c r="G37" s="7">
        <f t="shared" si="0"/>
        <v>945605.32625544164</v>
      </c>
      <c r="H37" s="7">
        <v>38306</v>
      </c>
      <c r="I37" s="7">
        <f t="shared" si="5"/>
        <v>983911.32625544164</v>
      </c>
      <c r="J37" s="21">
        <f t="shared" si="6"/>
        <v>5496.7113198628022</v>
      </c>
      <c r="K37" s="25">
        <v>159</v>
      </c>
      <c r="L37" s="7">
        <v>0</v>
      </c>
      <c r="M37" s="7">
        <v>911769.81</v>
      </c>
      <c r="N37" s="8">
        <v>5734.4</v>
      </c>
      <c r="O37" s="7">
        <v>0</v>
      </c>
      <c r="P37" s="7">
        <v>914822.77</v>
      </c>
      <c r="Q37" s="8">
        <v>5753.6</v>
      </c>
      <c r="R37" s="7">
        <v>0</v>
      </c>
      <c r="S37" s="7">
        <v>921538.41</v>
      </c>
      <c r="T37" s="8">
        <v>5795.84</v>
      </c>
      <c r="U37" s="7">
        <v>0</v>
      </c>
      <c r="V37" s="7">
        <v>910613.44</v>
      </c>
      <c r="W37" s="8">
        <v>5727.13</v>
      </c>
      <c r="X37" s="7">
        <f t="shared" si="7"/>
        <v>-72141.516255441587</v>
      </c>
      <c r="Y37" s="7">
        <f t="shared" si="1"/>
        <v>237.68868013719748</v>
      </c>
      <c r="Z37" s="39">
        <f t="shared" si="8"/>
        <v>4.3241979850440863E-2</v>
      </c>
      <c r="AA37" s="7">
        <f t="shared" si="9"/>
        <v>-69088.556255441625</v>
      </c>
      <c r="AB37" s="7">
        <f t="shared" si="2"/>
        <v>256.88868013719821</v>
      </c>
      <c r="AC37" s="39">
        <f t="shared" si="10"/>
        <v>4.6734977550833091E-2</v>
      </c>
      <c r="AD37" s="7">
        <f t="shared" si="14"/>
        <v>-62372.916255441611</v>
      </c>
      <c r="AE37" s="7">
        <f t="shared" si="3"/>
        <v>299.12868013719799</v>
      </c>
      <c r="AF37" s="39">
        <f t="shared" si="11"/>
        <v>5.4419572491695677E-2</v>
      </c>
      <c r="AG37" s="7">
        <f t="shared" si="12"/>
        <v>-73297.886255441699</v>
      </c>
      <c r="AH37" s="7">
        <f t="shared" si="4"/>
        <v>230.41868013719795</v>
      </c>
      <c r="AI37" s="39">
        <f t="shared" si="13"/>
        <v>4.1919370825344561E-2</v>
      </c>
      <c r="AJ37" s="41">
        <v>179</v>
      </c>
      <c r="AK37" s="33">
        <v>976108</v>
      </c>
      <c r="AL37" s="33">
        <v>5453</v>
      </c>
      <c r="AN37" s="7">
        <v>976108.34146693698</v>
      </c>
    </row>
    <row r="38" spans="1:40" x14ac:dyDescent="0.35">
      <c r="A38" s="5">
        <v>101146</v>
      </c>
      <c r="B38" s="5">
        <v>2133623</v>
      </c>
      <c r="C38" s="5" t="s">
        <v>63</v>
      </c>
      <c r="D38" s="30">
        <v>167</v>
      </c>
      <c r="E38" s="7">
        <v>0</v>
      </c>
      <c r="F38" s="7">
        <v>904008.76598957437</v>
      </c>
      <c r="G38" s="7">
        <f t="shared" si="0"/>
        <v>904008.76598957437</v>
      </c>
      <c r="H38" s="7">
        <v>35738</v>
      </c>
      <c r="I38" s="7">
        <f t="shared" si="5"/>
        <v>939746.76598957437</v>
      </c>
      <c r="J38" s="21">
        <f t="shared" si="6"/>
        <v>5627.2261436501458</v>
      </c>
      <c r="K38" s="25">
        <v>160</v>
      </c>
      <c r="L38" s="7">
        <v>0</v>
      </c>
      <c r="M38" s="7">
        <v>928357.11</v>
      </c>
      <c r="N38" s="8">
        <v>5802.23</v>
      </c>
      <c r="O38" s="7">
        <v>0</v>
      </c>
      <c r="P38" s="7">
        <v>931429.27</v>
      </c>
      <c r="Q38" s="8">
        <v>5821.43</v>
      </c>
      <c r="R38" s="7">
        <v>0</v>
      </c>
      <c r="S38" s="7">
        <v>938911.72</v>
      </c>
      <c r="T38" s="8">
        <v>5868.2</v>
      </c>
      <c r="U38" s="7">
        <v>0</v>
      </c>
      <c r="V38" s="7">
        <v>930636.39</v>
      </c>
      <c r="W38" s="8">
        <v>5816.48</v>
      </c>
      <c r="X38" s="7">
        <f t="shared" si="7"/>
        <v>-11389.655989574385</v>
      </c>
      <c r="Y38" s="7">
        <f t="shared" si="1"/>
        <v>175.00385634985378</v>
      </c>
      <c r="Z38" s="39">
        <f t="shared" si="8"/>
        <v>3.1099488785843624E-2</v>
      </c>
      <c r="AA38" s="7">
        <f t="shared" si="9"/>
        <v>-8317.4959895743523</v>
      </c>
      <c r="AB38" s="7">
        <f t="shared" si="2"/>
        <v>194.2038563498545</v>
      </c>
      <c r="AC38" s="39">
        <f t="shared" si="10"/>
        <v>3.4511471796632401E-2</v>
      </c>
      <c r="AD38" s="7">
        <f t="shared" si="14"/>
        <v>-835.04598957439885</v>
      </c>
      <c r="AE38" s="7">
        <f t="shared" si="3"/>
        <v>240.97385634985403</v>
      </c>
      <c r="AF38" s="39">
        <f t="shared" si="11"/>
        <v>4.2822849161975277E-2</v>
      </c>
      <c r="AG38" s="7">
        <f t="shared" si="12"/>
        <v>-9110.3759895743569</v>
      </c>
      <c r="AH38" s="7">
        <f t="shared" si="4"/>
        <v>189.25385634985378</v>
      </c>
      <c r="AI38" s="39">
        <f t="shared" si="13"/>
        <v>3.3631819926663323E-2</v>
      </c>
      <c r="AJ38" s="41">
        <v>167</v>
      </c>
      <c r="AK38" s="33">
        <v>962124</v>
      </c>
      <c r="AL38" s="33">
        <v>5761</v>
      </c>
      <c r="AN38" s="7">
        <v>962123.71153819805</v>
      </c>
    </row>
    <row r="39" spans="1:40" x14ac:dyDescent="0.35">
      <c r="A39" s="5">
        <v>101147</v>
      </c>
      <c r="B39" s="5">
        <v>2133653</v>
      </c>
      <c r="C39" s="5" t="s">
        <v>64</v>
      </c>
      <c r="D39" s="30">
        <v>195</v>
      </c>
      <c r="E39" s="7">
        <v>0</v>
      </c>
      <c r="F39" s="7">
        <v>1094130.3003410189</v>
      </c>
      <c r="G39" s="7">
        <f t="shared" ref="G39:G57" si="15">F39</f>
        <v>1094130.3003410189</v>
      </c>
      <c r="H39" s="7">
        <v>41730</v>
      </c>
      <c r="I39" s="7">
        <f t="shared" si="5"/>
        <v>1135860.3003410189</v>
      </c>
      <c r="J39" s="21">
        <f t="shared" si="6"/>
        <v>5824.9246171334307</v>
      </c>
      <c r="K39" s="25">
        <v>189</v>
      </c>
      <c r="L39" s="7">
        <v>7049.22</v>
      </c>
      <c r="M39" s="7">
        <v>1123850.49</v>
      </c>
      <c r="N39" s="8">
        <v>5946.3</v>
      </c>
      <c r="O39" s="7">
        <v>0</v>
      </c>
      <c r="P39" s="7">
        <v>1120430.25</v>
      </c>
      <c r="Q39" s="8">
        <v>5928.2</v>
      </c>
      <c r="R39" s="7">
        <v>0</v>
      </c>
      <c r="S39" s="7">
        <v>1129586.42</v>
      </c>
      <c r="T39" s="8">
        <v>5976.65</v>
      </c>
      <c r="U39" s="7">
        <v>0</v>
      </c>
      <c r="V39" s="7">
        <v>1120681.22</v>
      </c>
      <c r="W39" s="8">
        <v>5929.53</v>
      </c>
      <c r="X39" s="7">
        <f t="shared" si="7"/>
        <v>-12009.810341018951</v>
      </c>
      <c r="Y39" s="7">
        <f t="shared" ref="Y39:Y57" si="16">N39-J39</f>
        <v>121.37538286656945</v>
      </c>
      <c r="Z39" s="39">
        <f t="shared" si="8"/>
        <v>2.0837245259716489E-2</v>
      </c>
      <c r="AA39" s="7">
        <f t="shared" si="9"/>
        <v>-15430.050341018941</v>
      </c>
      <c r="AB39" s="7">
        <f t="shared" ref="AB39:AB57" si="17">Q39-J39</f>
        <v>103.27538286656909</v>
      </c>
      <c r="AC39" s="39">
        <f t="shared" si="10"/>
        <v>1.7729908909515313E-2</v>
      </c>
      <c r="AD39" s="7">
        <f t="shared" si="14"/>
        <v>-6273.8803410190158</v>
      </c>
      <c r="AE39" s="7">
        <f t="shared" ref="AE39:AE57" si="18">T39-J39</f>
        <v>151.72538286656891</v>
      </c>
      <c r="AF39" s="39">
        <f t="shared" si="11"/>
        <v>2.60476131176503E-2</v>
      </c>
      <c r="AG39" s="7">
        <f t="shared" si="12"/>
        <v>-15179.080341018969</v>
      </c>
      <c r="AH39" s="7">
        <f t="shared" ref="AH39:AH57" si="19">W39-J39</f>
        <v>104.60538286656902</v>
      </c>
      <c r="AI39" s="39">
        <f t="shared" si="13"/>
        <v>1.7958238044640577E-2</v>
      </c>
      <c r="AJ39" s="41">
        <v>195</v>
      </c>
      <c r="AK39" s="33">
        <v>1187489</v>
      </c>
      <c r="AL39" s="33">
        <v>6090</v>
      </c>
      <c r="AN39" s="7">
        <v>1187488.65773902</v>
      </c>
    </row>
    <row r="40" spans="1:40" x14ac:dyDescent="0.35">
      <c r="A40" s="5">
        <v>101154</v>
      </c>
      <c r="B40" s="5">
        <v>2134723</v>
      </c>
      <c r="C40" s="5" t="s">
        <v>65</v>
      </c>
      <c r="D40" s="30">
        <v>858</v>
      </c>
      <c r="E40" s="7">
        <v>11240.326033031459</v>
      </c>
      <c r="F40" s="7">
        <v>6037700.8324136129</v>
      </c>
      <c r="G40" s="7">
        <f t="shared" si="15"/>
        <v>6037700.8324136129</v>
      </c>
      <c r="H40" s="7">
        <v>270261.42</v>
      </c>
      <c r="I40" s="7">
        <f t="shared" si="5"/>
        <v>6307962.2524136128</v>
      </c>
      <c r="J40" s="21">
        <f t="shared" si="6"/>
        <v>7351.9373571254227</v>
      </c>
      <c r="K40" s="25">
        <v>888</v>
      </c>
      <c r="L40" s="7">
        <v>0</v>
      </c>
      <c r="M40" s="7">
        <v>6768948.29</v>
      </c>
      <c r="N40" s="8">
        <v>7622.69</v>
      </c>
      <c r="O40" s="7">
        <v>0</v>
      </c>
      <c r="P40" s="7">
        <v>6793842.7400000002</v>
      </c>
      <c r="Q40" s="8">
        <v>7650.72</v>
      </c>
      <c r="R40" s="7">
        <v>0</v>
      </c>
      <c r="S40" s="7">
        <v>6755025.1900000004</v>
      </c>
      <c r="T40" s="8">
        <v>7607.01</v>
      </c>
      <c r="U40" s="7">
        <v>0</v>
      </c>
      <c r="V40" s="7">
        <v>6795857.6299999999</v>
      </c>
      <c r="W40" s="8">
        <v>7652.99</v>
      </c>
      <c r="X40" s="7">
        <f t="shared" si="7"/>
        <v>460986.03758638725</v>
      </c>
      <c r="Y40" s="7">
        <f t="shared" si="16"/>
        <v>270.75264287457685</v>
      </c>
      <c r="Z40" s="39">
        <f t="shared" si="8"/>
        <v>3.6827387084870378E-2</v>
      </c>
      <c r="AA40" s="7">
        <f t="shared" si="9"/>
        <v>485880.48758638743</v>
      </c>
      <c r="AB40" s="7">
        <f t="shared" si="17"/>
        <v>298.7826428745775</v>
      </c>
      <c r="AC40" s="39">
        <f t="shared" si="10"/>
        <v>4.0639987578920324E-2</v>
      </c>
      <c r="AD40" s="7">
        <f t="shared" si="14"/>
        <v>447062.93758638762</v>
      </c>
      <c r="AE40" s="7">
        <f t="shared" si="18"/>
        <v>255.07264287457747</v>
      </c>
      <c r="AF40" s="39">
        <f t="shared" si="11"/>
        <v>3.4694615920164727E-2</v>
      </c>
      <c r="AG40" s="7">
        <f t="shared" si="12"/>
        <v>487895.3775863871</v>
      </c>
      <c r="AH40" s="7">
        <f t="shared" si="19"/>
        <v>301.05264287457703</v>
      </c>
      <c r="AI40" s="39">
        <f t="shared" si="13"/>
        <v>4.0948749730953554E-2</v>
      </c>
      <c r="AJ40" s="41">
        <v>858</v>
      </c>
      <c r="AK40" s="33">
        <v>6401077</v>
      </c>
      <c r="AL40" s="33">
        <v>7460</v>
      </c>
      <c r="AN40" s="7">
        <v>6401077.4177768799</v>
      </c>
    </row>
    <row r="41" spans="1:40" x14ac:dyDescent="0.35">
      <c r="A41" s="5">
        <v>137323</v>
      </c>
      <c r="B41" s="5">
        <v>2132000</v>
      </c>
      <c r="C41" s="5" t="s">
        <v>66</v>
      </c>
      <c r="D41" s="30">
        <v>411</v>
      </c>
      <c r="E41" s="7">
        <v>0</v>
      </c>
      <c r="F41" s="7">
        <v>1986994.1336853357</v>
      </c>
      <c r="G41" s="7">
        <f t="shared" si="15"/>
        <v>1986994.1336853357</v>
      </c>
      <c r="H41" s="7">
        <v>87954</v>
      </c>
      <c r="I41" s="7">
        <f t="shared" si="5"/>
        <v>2074948.1336853357</v>
      </c>
      <c r="J41" s="21">
        <f t="shared" si="6"/>
        <v>5048.5356050738092</v>
      </c>
      <c r="K41" s="25">
        <v>413</v>
      </c>
      <c r="L41" s="7">
        <v>0</v>
      </c>
      <c r="M41" s="7">
        <v>2150142.92</v>
      </c>
      <c r="N41" s="8">
        <v>5206.16</v>
      </c>
      <c r="O41" s="7">
        <v>0</v>
      </c>
      <c r="P41" s="7">
        <v>2158072.9300000002</v>
      </c>
      <c r="Q41" s="8">
        <v>5225.3599999999997</v>
      </c>
      <c r="R41" s="7">
        <v>0</v>
      </c>
      <c r="S41" s="7">
        <v>2167919.96</v>
      </c>
      <c r="T41" s="8">
        <v>5249.2</v>
      </c>
      <c r="U41" s="7">
        <v>0</v>
      </c>
      <c r="V41" s="7">
        <v>2162896.08</v>
      </c>
      <c r="W41" s="8">
        <v>5237.04</v>
      </c>
      <c r="X41" s="7">
        <f t="shared" si="7"/>
        <v>75194.786314664176</v>
      </c>
      <c r="Y41" s="7">
        <f t="shared" si="16"/>
        <v>157.62439492619069</v>
      </c>
      <c r="Z41" s="39">
        <f t="shared" si="8"/>
        <v>3.1221805144402114E-2</v>
      </c>
      <c r="AA41" s="7">
        <f t="shared" si="9"/>
        <v>83124.796314664418</v>
      </c>
      <c r="AB41" s="7">
        <f t="shared" si="17"/>
        <v>176.82439492619051</v>
      </c>
      <c r="AC41" s="39">
        <f t="shared" si="10"/>
        <v>3.5024888157366048E-2</v>
      </c>
      <c r="AD41" s="7">
        <f t="shared" si="14"/>
        <v>92971.826314664213</v>
      </c>
      <c r="AE41" s="7">
        <f t="shared" si="18"/>
        <v>200.66439492619065</v>
      </c>
      <c r="AF41" s="39">
        <f t="shared" si="11"/>
        <v>3.9747049565129679E-2</v>
      </c>
      <c r="AG41" s="7">
        <f t="shared" si="12"/>
        <v>87947.946314664325</v>
      </c>
      <c r="AH41" s="7">
        <f t="shared" si="19"/>
        <v>188.5043949261908</v>
      </c>
      <c r="AI41" s="39">
        <f t="shared" si="13"/>
        <v>3.7338430323585858E-2</v>
      </c>
      <c r="AJ41" s="41">
        <v>411</v>
      </c>
      <c r="AK41" s="33">
        <v>2129148</v>
      </c>
      <c r="AL41" s="33">
        <v>5180</v>
      </c>
      <c r="AN41" s="7">
        <v>2129148.2359795799</v>
      </c>
    </row>
    <row r="42" spans="1:40" x14ac:dyDescent="0.35">
      <c r="A42" s="5">
        <v>139824</v>
      </c>
      <c r="B42" s="5">
        <v>2132002</v>
      </c>
      <c r="C42" s="5" t="s">
        <v>67</v>
      </c>
      <c r="D42" s="30">
        <v>131</v>
      </c>
      <c r="E42" s="7">
        <v>0</v>
      </c>
      <c r="F42" s="7">
        <v>789240.29908036487</v>
      </c>
      <c r="G42" s="7">
        <f t="shared" si="15"/>
        <v>789240.29908036487</v>
      </c>
      <c r="H42" s="7">
        <v>28034</v>
      </c>
      <c r="I42" s="7">
        <f t="shared" si="5"/>
        <v>817274.29908036487</v>
      </c>
      <c r="J42" s="21">
        <f t="shared" si="6"/>
        <v>6238.7351074837015</v>
      </c>
      <c r="K42" s="25">
        <v>114</v>
      </c>
      <c r="L42" s="7">
        <v>0</v>
      </c>
      <c r="M42" s="7">
        <v>744619.67</v>
      </c>
      <c r="N42" s="8">
        <v>6531.75</v>
      </c>
      <c r="O42" s="7">
        <v>0</v>
      </c>
      <c r="P42" s="7">
        <v>746808.59</v>
      </c>
      <c r="Q42" s="8">
        <v>6550.95</v>
      </c>
      <c r="R42" s="7">
        <v>0</v>
      </c>
      <c r="S42" s="7">
        <v>754466.88</v>
      </c>
      <c r="T42" s="8">
        <v>6618.13</v>
      </c>
      <c r="U42" s="7">
        <v>0</v>
      </c>
      <c r="V42" s="7">
        <v>749697.07</v>
      </c>
      <c r="W42" s="8">
        <v>6576.29</v>
      </c>
      <c r="X42" s="7">
        <f t="shared" si="7"/>
        <v>-72654.62908036483</v>
      </c>
      <c r="Y42" s="7">
        <f t="shared" si="16"/>
        <v>293.01489251629846</v>
      </c>
      <c r="Z42" s="39">
        <f t="shared" si="8"/>
        <v>4.6967035379465172E-2</v>
      </c>
      <c r="AA42" s="7">
        <f t="shared" si="9"/>
        <v>-70465.709080364904</v>
      </c>
      <c r="AB42" s="7">
        <f t="shared" si="17"/>
        <v>312.21489251629828</v>
      </c>
      <c r="AC42" s="39">
        <f t="shared" si="10"/>
        <v>5.0044582297103714E-2</v>
      </c>
      <c r="AD42" s="7">
        <f t="shared" si="14"/>
        <v>-62807.419080364867</v>
      </c>
      <c r="AE42" s="7">
        <f t="shared" si="18"/>
        <v>379.39489251629857</v>
      </c>
      <c r="AF42" s="39">
        <f t="shared" si="11"/>
        <v>6.0812790730799551E-2</v>
      </c>
      <c r="AG42" s="7">
        <f t="shared" si="12"/>
        <v>-67577.229080364923</v>
      </c>
      <c r="AH42" s="7">
        <f t="shared" si="19"/>
        <v>337.55489251629842</v>
      </c>
      <c r="AI42" s="39">
        <f t="shared" si="13"/>
        <v>5.4106303072778805E-2</v>
      </c>
      <c r="AJ42" s="41">
        <v>131</v>
      </c>
      <c r="AK42" s="33">
        <v>859779</v>
      </c>
      <c r="AL42" s="33">
        <v>6563</v>
      </c>
      <c r="AN42" s="7">
        <v>859778.80640105705</v>
      </c>
    </row>
    <row r="43" spans="1:40" x14ac:dyDescent="0.35">
      <c r="A43" s="5">
        <v>139898</v>
      </c>
      <c r="B43" s="5">
        <v>2132003</v>
      </c>
      <c r="C43" s="5" t="s">
        <v>68</v>
      </c>
      <c r="D43" s="30">
        <v>305.25</v>
      </c>
      <c r="E43" s="7">
        <v>96417.494950077031</v>
      </c>
      <c r="F43" s="7">
        <v>1796244.6275564905</v>
      </c>
      <c r="G43" s="7">
        <f t="shared" si="15"/>
        <v>1796244.6275564905</v>
      </c>
      <c r="H43" s="7">
        <v>66217.748600000006</v>
      </c>
      <c r="I43" s="7">
        <f t="shared" si="5"/>
        <v>1862462.3761564905</v>
      </c>
      <c r="J43" s="21">
        <f t="shared" si="6"/>
        <v>6101.4328457215088</v>
      </c>
      <c r="K43" s="25">
        <v>324</v>
      </c>
      <c r="L43" s="7">
        <v>124325.66</v>
      </c>
      <c r="M43" s="7">
        <v>1933748.33</v>
      </c>
      <c r="N43" s="8">
        <v>5968.36</v>
      </c>
      <c r="O43" s="7">
        <v>101056.47</v>
      </c>
      <c r="P43" s="7">
        <v>1916700.26</v>
      </c>
      <c r="Q43" s="8">
        <v>5915.74</v>
      </c>
      <c r="R43" s="7">
        <v>96893.98</v>
      </c>
      <c r="S43" s="7">
        <v>1916700.26</v>
      </c>
      <c r="T43" s="8">
        <v>5915.74</v>
      </c>
      <c r="U43" s="7">
        <v>105844.57</v>
      </c>
      <c r="V43" s="7">
        <v>1916700.26</v>
      </c>
      <c r="W43" s="8">
        <v>5915.74</v>
      </c>
      <c r="X43" s="7">
        <f t="shared" si="7"/>
        <v>71285.953843509546</v>
      </c>
      <c r="Y43" s="7">
        <f t="shared" si="16"/>
        <v>-133.07284572150911</v>
      </c>
      <c r="Z43" s="39">
        <f t="shared" si="8"/>
        <v>-2.1810097576477207E-2</v>
      </c>
      <c r="AA43" s="7">
        <f t="shared" si="9"/>
        <v>54237.88384350948</v>
      </c>
      <c r="AB43" s="7">
        <f t="shared" si="17"/>
        <v>-185.692845721509</v>
      </c>
      <c r="AC43" s="39">
        <f t="shared" si="10"/>
        <v>-3.0434301321815235E-2</v>
      </c>
      <c r="AD43" s="7">
        <f t="shared" si="14"/>
        <v>54237.88384350948</v>
      </c>
      <c r="AE43" s="7">
        <f t="shared" si="18"/>
        <v>-185.692845721509</v>
      </c>
      <c r="AF43" s="39">
        <f t="shared" si="11"/>
        <v>-3.0434301321815235E-2</v>
      </c>
      <c r="AG43" s="7">
        <f t="shared" si="12"/>
        <v>54237.88384350948</v>
      </c>
      <c r="AH43" s="7">
        <f t="shared" si="19"/>
        <v>-185.692845721509</v>
      </c>
      <c r="AI43" s="39">
        <f t="shared" si="13"/>
        <v>-3.0434301321815235E-2</v>
      </c>
      <c r="AJ43" s="41">
        <v>324</v>
      </c>
      <c r="AK43" s="33">
        <v>1875485</v>
      </c>
      <c r="AL43" s="33">
        <v>5789</v>
      </c>
      <c r="AN43" s="7">
        <v>1875485.46408309</v>
      </c>
    </row>
    <row r="44" spans="1:40" x14ac:dyDescent="0.35">
      <c r="A44" s="5">
        <v>139940</v>
      </c>
      <c r="B44" s="5">
        <v>2132004</v>
      </c>
      <c r="C44" s="5" t="s">
        <v>69</v>
      </c>
      <c r="D44" s="30">
        <v>183</v>
      </c>
      <c r="E44" s="7">
        <v>53715.127093013136</v>
      </c>
      <c r="F44" s="7">
        <v>1124977.6428957616</v>
      </c>
      <c r="G44" s="7">
        <f t="shared" si="15"/>
        <v>1124977.6428957616</v>
      </c>
      <c r="H44" s="7">
        <v>39162</v>
      </c>
      <c r="I44" s="7">
        <f t="shared" si="5"/>
        <v>1164139.6428957616</v>
      </c>
      <c r="J44" s="21">
        <f t="shared" si="6"/>
        <v>6361.4188136380417</v>
      </c>
      <c r="K44" s="25">
        <v>184</v>
      </c>
      <c r="L44" s="7">
        <v>81185.429999999993</v>
      </c>
      <c r="M44" s="7">
        <v>1189140.29</v>
      </c>
      <c r="N44" s="8">
        <v>6462.72</v>
      </c>
      <c r="O44" s="7">
        <v>67354.27</v>
      </c>
      <c r="P44" s="7">
        <v>1178842.1100000001</v>
      </c>
      <c r="Q44" s="8">
        <v>6406.75</v>
      </c>
      <c r="R44" s="7">
        <v>56688.66</v>
      </c>
      <c r="S44" s="7">
        <v>1178842.1100000001</v>
      </c>
      <c r="T44" s="8">
        <v>6406.75</v>
      </c>
      <c r="U44" s="7">
        <v>63404.29</v>
      </c>
      <c r="V44" s="7">
        <v>1178842.1100000001</v>
      </c>
      <c r="W44" s="8">
        <v>6406.75</v>
      </c>
      <c r="X44" s="7">
        <f t="shared" si="7"/>
        <v>25000.647104238393</v>
      </c>
      <c r="Y44" s="7">
        <f t="shared" si="16"/>
        <v>101.30118636195857</v>
      </c>
      <c r="Z44" s="39">
        <f t="shared" si="8"/>
        <v>1.5924307034270752E-2</v>
      </c>
      <c r="AA44" s="7">
        <f t="shared" si="9"/>
        <v>14702.467104238458</v>
      </c>
      <c r="AB44" s="7">
        <f t="shared" si="17"/>
        <v>45.331186361958316</v>
      </c>
      <c r="AC44" s="39">
        <f t="shared" si="10"/>
        <v>7.125955339518637E-3</v>
      </c>
      <c r="AD44" s="7">
        <f t="shared" si="14"/>
        <v>14702.467104238458</v>
      </c>
      <c r="AE44" s="7">
        <f t="shared" si="18"/>
        <v>45.331186361958316</v>
      </c>
      <c r="AF44" s="39">
        <f t="shared" si="11"/>
        <v>7.125955339518637E-3</v>
      </c>
      <c r="AG44" s="7">
        <f t="shared" si="12"/>
        <v>14702.467104238458</v>
      </c>
      <c r="AH44" s="7">
        <f t="shared" si="19"/>
        <v>45.331186361958316</v>
      </c>
      <c r="AI44" s="39">
        <f t="shared" si="13"/>
        <v>7.125955339518637E-3</v>
      </c>
      <c r="AJ44" s="41">
        <v>183</v>
      </c>
      <c r="AK44" s="33">
        <v>1149477</v>
      </c>
      <c r="AL44" s="33">
        <v>6281</v>
      </c>
      <c r="AN44" s="7">
        <v>1149476.99071037</v>
      </c>
    </row>
    <row r="45" spans="1:40" x14ac:dyDescent="0.35">
      <c r="A45" s="5">
        <v>140050</v>
      </c>
      <c r="B45" s="5">
        <v>2132244</v>
      </c>
      <c r="C45" s="5" t="s">
        <v>70</v>
      </c>
      <c r="D45" s="30">
        <v>594</v>
      </c>
      <c r="E45" s="7">
        <v>0</v>
      </c>
      <c r="F45" s="7">
        <v>3183344.9582421379</v>
      </c>
      <c r="G45" s="7">
        <f t="shared" si="15"/>
        <v>3183344.9582421379</v>
      </c>
      <c r="H45" s="7">
        <v>127116</v>
      </c>
      <c r="I45" s="7">
        <f t="shared" si="5"/>
        <v>3310460.9582421379</v>
      </c>
      <c r="J45" s="21">
        <f t="shared" si="6"/>
        <v>5573.1665963672358</v>
      </c>
      <c r="K45" s="25">
        <v>569</v>
      </c>
      <c r="L45" s="7">
        <v>2168.0500000000002</v>
      </c>
      <c r="M45" s="7">
        <v>3238574.1</v>
      </c>
      <c r="N45" s="8">
        <v>5691.69</v>
      </c>
      <c r="O45" s="7">
        <v>0</v>
      </c>
      <c r="P45" s="7">
        <v>3247331.42</v>
      </c>
      <c r="Q45" s="8">
        <v>5707.09</v>
      </c>
      <c r="R45" s="7">
        <v>0</v>
      </c>
      <c r="S45" s="7">
        <v>3304892.2</v>
      </c>
      <c r="T45" s="8">
        <v>5808.25</v>
      </c>
      <c r="U45" s="7">
        <v>0</v>
      </c>
      <c r="V45" s="7">
        <v>3267336</v>
      </c>
      <c r="W45" s="8">
        <v>5742.24</v>
      </c>
      <c r="X45" s="7">
        <f t="shared" si="7"/>
        <v>-71886.858242137823</v>
      </c>
      <c r="Y45" s="7">
        <f t="shared" si="16"/>
        <v>118.5234036327638</v>
      </c>
      <c r="Z45" s="39">
        <f t="shared" si="8"/>
        <v>2.1266797175957572E-2</v>
      </c>
      <c r="AA45" s="7">
        <f t="shared" si="9"/>
        <v>-63129.538242137991</v>
      </c>
      <c r="AB45" s="7">
        <f t="shared" si="17"/>
        <v>133.92340363276435</v>
      </c>
      <c r="AC45" s="39">
        <f t="shared" si="10"/>
        <v>2.4030037738340677E-2</v>
      </c>
      <c r="AD45" s="7">
        <f t="shared" si="14"/>
        <v>-5568.7582421377301</v>
      </c>
      <c r="AE45" s="7">
        <f t="shared" si="18"/>
        <v>235.0834036327642</v>
      </c>
      <c r="AF45" s="39">
        <f t="shared" si="11"/>
        <v>4.2181298471500726E-2</v>
      </c>
      <c r="AG45" s="7">
        <f t="shared" si="12"/>
        <v>-43124.958242137916</v>
      </c>
      <c r="AH45" s="7">
        <f t="shared" si="19"/>
        <v>169.07340363276398</v>
      </c>
      <c r="AI45" s="39">
        <f t="shared" si="13"/>
        <v>3.0337044606377157E-2</v>
      </c>
      <c r="AJ45" s="41">
        <v>594</v>
      </c>
      <c r="AK45" s="33">
        <v>3491603</v>
      </c>
      <c r="AL45" s="33">
        <v>5878</v>
      </c>
      <c r="AN45" s="7">
        <v>3491603.44650832</v>
      </c>
    </row>
    <row r="46" spans="1:40" x14ac:dyDescent="0.35">
      <c r="A46" s="5">
        <v>138683</v>
      </c>
      <c r="B46" s="5">
        <v>2132418</v>
      </c>
      <c r="C46" s="5" t="s">
        <v>71</v>
      </c>
      <c r="D46" s="30">
        <v>321</v>
      </c>
      <c r="E46" s="7">
        <v>0</v>
      </c>
      <c r="F46" s="7">
        <v>1647494.2706261608</v>
      </c>
      <c r="G46" s="7">
        <f t="shared" si="15"/>
        <v>1647494.2706261608</v>
      </c>
      <c r="H46" s="7">
        <v>78210.274300000005</v>
      </c>
      <c r="I46" s="7">
        <f t="shared" si="5"/>
        <v>1725704.5449261607</v>
      </c>
      <c r="J46" s="21">
        <f t="shared" si="6"/>
        <v>5376.0266197076662</v>
      </c>
      <c r="K46" s="25">
        <v>297</v>
      </c>
      <c r="L46" s="7">
        <v>14824.1</v>
      </c>
      <c r="M46" s="7">
        <v>1635851.09</v>
      </c>
      <c r="N46" s="8">
        <v>5507.92</v>
      </c>
      <c r="O46" s="7">
        <v>0</v>
      </c>
      <c r="P46" s="7">
        <v>1626729.68</v>
      </c>
      <c r="Q46" s="8">
        <v>5477.2</v>
      </c>
      <c r="R46" s="7">
        <v>0</v>
      </c>
      <c r="S46" s="7">
        <v>1628802.73</v>
      </c>
      <c r="T46" s="8">
        <v>5484.18</v>
      </c>
      <c r="U46" s="7">
        <v>0</v>
      </c>
      <c r="V46" s="7">
        <v>1624813.15</v>
      </c>
      <c r="W46" s="8">
        <v>5470.75</v>
      </c>
      <c r="X46" s="7">
        <f t="shared" si="7"/>
        <v>-89853.45492616063</v>
      </c>
      <c r="Y46" s="7">
        <f t="shared" si="16"/>
        <v>131.89338029233386</v>
      </c>
      <c r="Z46" s="39">
        <f t="shared" si="8"/>
        <v>2.453361741343198E-2</v>
      </c>
      <c r="AA46" s="7">
        <f t="shared" si="9"/>
        <v>-98974.864926160779</v>
      </c>
      <c r="AB46" s="7">
        <f t="shared" si="17"/>
        <v>101.1733802923336</v>
      </c>
      <c r="AC46" s="39">
        <f t="shared" si="10"/>
        <v>1.8819359993763413E-2</v>
      </c>
      <c r="AD46" s="7">
        <f t="shared" si="14"/>
        <v>-96901.814926160732</v>
      </c>
      <c r="AE46" s="7">
        <f t="shared" si="18"/>
        <v>108.15338029233408</v>
      </c>
      <c r="AF46" s="39">
        <f t="shared" si="11"/>
        <v>2.0117716660081414E-2</v>
      </c>
      <c r="AG46" s="7">
        <f t="shared" si="12"/>
        <v>-100891.39492616081</v>
      </c>
      <c r="AH46" s="7">
        <f t="shared" si="19"/>
        <v>94.723380292333786</v>
      </c>
      <c r="AI46" s="39">
        <f t="shared" si="13"/>
        <v>1.7619589148813512E-2</v>
      </c>
      <c r="AJ46" s="41">
        <v>321</v>
      </c>
      <c r="AK46" s="33">
        <v>1747487</v>
      </c>
      <c r="AL46" s="33">
        <v>5444</v>
      </c>
      <c r="AN46" s="7">
        <v>1747487.10684253</v>
      </c>
    </row>
    <row r="47" spans="1:40" x14ac:dyDescent="0.35">
      <c r="A47" s="5">
        <v>140884</v>
      </c>
      <c r="B47" s="5">
        <v>2134000</v>
      </c>
      <c r="C47" s="5" t="s">
        <v>72</v>
      </c>
      <c r="D47" s="30">
        <v>572</v>
      </c>
      <c r="E47" s="7">
        <v>0</v>
      </c>
      <c r="F47" s="7">
        <v>4150939.9977852223</v>
      </c>
      <c r="G47" s="7">
        <f t="shared" si="15"/>
        <v>4150939.9977852223</v>
      </c>
      <c r="H47" s="7">
        <v>180174.28</v>
      </c>
      <c r="I47" s="7">
        <f t="shared" si="5"/>
        <v>4331114.277785222</v>
      </c>
      <c r="J47" s="21">
        <f t="shared" si="6"/>
        <v>7571.8781080161225</v>
      </c>
      <c r="K47" s="25">
        <v>566</v>
      </c>
      <c r="L47" s="7">
        <v>0</v>
      </c>
      <c r="M47" s="7">
        <v>4341751.33</v>
      </c>
      <c r="N47" s="8">
        <v>7670.94</v>
      </c>
      <c r="O47" s="7">
        <v>0</v>
      </c>
      <c r="P47" s="7">
        <v>4357593.4800000004</v>
      </c>
      <c r="Q47" s="8">
        <v>7698.93</v>
      </c>
      <c r="R47" s="7">
        <v>0</v>
      </c>
      <c r="S47" s="7">
        <v>4332745.25</v>
      </c>
      <c r="T47" s="8">
        <v>7655.03</v>
      </c>
      <c r="U47" s="7">
        <v>0</v>
      </c>
      <c r="V47" s="7">
        <v>4345930.6900000004</v>
      </c>
      <c r="W47" s="8">
        <v>7678.32</v>
      </c>
      <c r="X47" s="7">
        <f t="shared" si="7"/>
        <v>10637.052214778028</v>
      </c>
      <c r="Y47" s="7">
        <f t="shared" si="16"/>
        <v>99.061891983877103</v>
      </c>
      <c r="Z47" s="39">
        <f t="shared" si="8"/>
        <v>1.308286934505763E-2</v>
      </c>
      <c r="AA47" s="7">
        <f t="shared" si="9"/>
        <v>26479.202214778401</v>
      </c>
      <c r="AB47" s="7">
        <f t="shared" si="17"/>
        <v>127.05189198387779</v>
      </c>
      <c r="AC47" s="39">
        <f t="shared" si="10"/>
        <v>1.6779442322159378E-2</v>
      </c>
      <c r="AD47" s="7">
        <f t="shared" si="14"/>
        <v>1630.9722147779539</v>
      </c>
      <c r="AE47" s="7">
        <f t="shared" si="18"/>
        <v>83.151891983877249</v>
      </c>
      <c r="AF47" s="39">
        <f t="shared" si="11"/>
        <v>1.0981673344139919E-2</v>
      </c>
      <c r="AG47" s="7">
        <f t="shared" si="12"/>
        <v>14816.412214778364</v>
      </c>
      <c r="AH47" s="7">
        <f t="shared" si="19"/>
        <v>106.44189198387721</v>
      </c>
      <c r="AI47" s="39">
        <f t="shared" si="13"/>
        <v>1.40575284579912E-2</v>
      </c>
      <c r="AJ47" s="41">
        <v>591</v>
      </c>
      <c r="AK47" s="33">
        <v>4208716</v>
      </c>
      <c r="AL47" s="33">
        <v>7121</v>
      </c>
      <c r="AN47" s="7">
        <v>4208715.9194063097</v>
      </c>
    </row>
    <row r="48" spans="1:40" x14ac:dyDescent="0.35">
      <c r="A48" s="5">
        <v>144819</v>
      </c>
      <c r="B48" s="5">
        <v>2134003</v>
      </c>
      <c r="C48" s="5" t="s">
        <v>73</v>
      </c>
      <c r="D48" s="30">
        <v>81</v>
      </c>
      <c r="E48" s="7">
        <v>41516.208302508137</v>
      </c>
      <c r="F48" s="7">
        <v>865384.56955272355</v>
      </c>
      <c r="G48" s="7">
        <f t="shared" si="15"/>
        <v>865384.56955272355</v>
      </c>
      <c r="H48" s="7">
        <v>31499</v>
      </c>
      <c r="I48" s="7">
        <f t="shared" si="5"/>
        <v>896883.56955272355</v>
      </c>
      <c r="J48" s="21">
        <f t="shared" si="6"/>
        <v>11072.636661144736</v>
      </c>
      <c r="K48" s="25">
        <v>60</v>
      </c>
      <c r="L48" s="7">
        <v>28027.119999999999</v>
      </c>
      <c r="M48" s="7">
        <v>682370.9</v>
      </c>
      <c r="N48" s="38">
        <v>11372.85</v>
      </c>
      <c r="O48" s="7">
        <v>21385.3</v>
      </c>
      <c r="P48" s="7">
        <v>677517.67</v>
      </c>
      <c r="Q48" s="38">
        <v>11291.96</v>
      </c>
      <c r="R48" s="7">
        <v>24398.36</v>
      </c>
      <c r="S48" s="7">
        <v>677517.67</v>
      </c>
      <c r="T48" s="38">
        <v>11291.96</v>
      </c>
      <c r="U48" s="7">
        <v>22155.439999999999</v>
      </c>
      <c r="V48" s="7">
        <v>677517.67</v>
      </c>
      <c r="W48" s="38">
        <v>11291.96</v>
      </c>
      <c r="X48" s="7">
        <f t="shared" si="7"/>
        <v>-214512.66955272353</v>
      </c>
      <c r="Y48" s="38">
        <f t="shared" si="16"/>
        <v>300.21333885526474</v>
      </c>
      <c r="Z48" s="39">
        <f t="shared" si="8"/>
        <v>2.7113084989842648E-2</v>
      </c>
      <c r="AA48" s="7">
        <f t="shared" si="9"/>
        <v>-219365.89955272351</v>
      </c>
      <c r="AB48" s="38">
        <f t="shared" si="17"/>
        <v>219.3233388552635</v>
      </c>
      <c r="AC48" s="39">
        <f t="shared" si="10"/>
        <v>1.980768859009855E-2</v>
      </c>
      <c r="AD48" s="7">
        <f t="shared" si="14"/>
        <v>-219365.89955272351</v>
      </c>
      <c r="AE48" s="38">
        <f t="shared" si="18"/>
        <v>219.3233388552635</v>
      </c>
      <c r="AF48" s="39">
        <f t="shared" si="11"/>
        <v>1.980768859009855E-2</v>
      </c>
      <c r="AG48" s="7">
        <f t="shared" si="12"/>
        <v>-219365.89955272351</v>
      </c>
      <c r="AH48" s="38">
        <f t="shared" si="19"/>
        <v>219.3233388552635</v>
      </c>
      <c r="AI48" s="39">
        <f t="shared" si="13"/>
        <v>1.980768859009855E-2</v>
      </c>
      <c r="AJ48" s="41">
        <v>82</v>
      </c>
      <c r="AK48" s="33">
        <v>826665</v>
      </c>
      <c r="AL48" s="33">
        <v>10081</v>
      </c>
      <c r="AN48" s="7">
        <v>826664.66165381297</v>
      </c>
    </row>
    <row r="49" spans="1:40" x14ac:dyDescent="0.35">
      <c r="A49" s="5">
        <v>145126</v>
      </c>
      <c r="B49" s="5">
        <v>2134004</v>
      </c>
      <c r="C49" s="5" t="s">
        <v>74</v>
      </c>
      <c r="D49" s="30">
        <v>962</v>
      </c>
      <c r="E49" s="7">
        <v>0</v>
      </c>
      <c r="F49" s="7">
        <v>7095937.2434285032</v>
      </c>
      <c r="G49" s="7">
        <f t="shared" si="15"/>
        <v>7095937.2434285032</v>
      </c>
      <c r="H49" s="7">
        <v>303020.38</v>
      </c>
      <c r="I49" s="7">
        <f t="shared" si="5"/>
        <v>7398957.6234285031</v>
      </c>
      <c r="J49" s="21">
        <f t="shared" si="6"/>
        <v>7691.2241407780693</v>
      </c>
      <c r="K49" s="25">
        <v>1007</v>
      </c>
      <c r="L49" s="7">
        <v>0</v>
      </c>
      <c r="M49" s="7">
        <v>7895459.21</v>
      </c>
      <c r="N49" s="8">
        <v>7840.58</v>
      </c>
      <c r="O49" s="7">
        <v>0</v>
      </c>
      <c r="P49" s="7">
        <v>7923617.3499999996</v>
      </c>
      <c r="Q49" s="8">
        <v>7868.54</v>
      </c>
      <c r="R49" s="7">
        <v>0</v>
      </c>
      <c r="S49" s="7">
        <v>7882556.4000000004</v>
      </c>
      <c r="T49" s="8">
        <v>7827.76</v>
      </c>
      <c r="U49" s="7">
        <v>0</v>
      </c>
      <c r="V49" s="7">
        <v>7927036.1399999997</v>
      </c>
      <c r="W49" s="8">
        <v>7871.93</v>
      </c>
      <c r="X49" s="7">
        <f t="shared" si="7"/>
        <v>496501.58657149691</v>
      </c>
      <c r="Y49" s="7">
        <f t="shared" si="16"/>
        <v>149.35585922193059</v>
      </c>
      <c r="Z49" s="39">
        <f t="shared" si="8"/>
        <v>1.9418997091771306E-2</v>
      </c>
      <c r="AA49" s="7">
        <f t="shared" si="9"/>
        <v>524659.72657149658</v>
      </c>
      <c r="AB49" s="7">
        <f t="shared" si="17"/>
        <v>177.31585922193062</v>
      </c>
      <c r="AC49" s="39">
        <f t="shared" si="10"/>
        <v>2.3054309168006222E-2</v>
      </c>
      <c r="AD49" s="7">
        <f t="shared" si="14"/>
        <v>483598.77657149732</v>
      </c>
      <c r="AE49" s="7">
        <f t="shared" si="18"/>
        <v>136.53585922193088</v>
      </c>
      <c r="AF49" s="39">
        <f t="shared" si="11"/>
        <v>1.7752162298590671E-2</v>
      </c>
      <c r="AG49" s="7">
        <f t="shared" si="12"/>
        <v>528078.51657149661</v>
      </c>
      <c r="AH49" s="7">
        <f t="shared" si="19"/>
        <v>180.70585922193095</v>
      </c>
      <c r="AI49" s="39">
        <f t="shared" si="13"/>
        <v>2.3495071254502557E-2</v>
      </c>
      <c r="AJ49" s="41">
        <v>962</v>
      </c>
      <c r="AK49" s="33">
        <v>7259799</v>
      </c>
      <c r="AL49" s="33">
        <v>7547</v>
      </c>
      <c r="AN49" s="7">
        <v>7259798.5584650803</v>
      </c>
    </row>
    <row r="50" spans="1:40" x14ac:dyDescent="0.35">
      <c r="A50" s="5">
        <v>138313</v>
      </c>
      <c r="B50" s="5">
        <v>2134628</v>
      </c>
      <c r="C50" s="5" t="s">
        <v>75</v>
      </c>
      <c r="D50" s="30">
        <v>829</v>
      </c>
      <c r="E50" s="7">
        <v>0</v>
      </c>
      <c r="F50" s="7">
        <v>5526150.3304460347</v>
      </c>
      <c r="G50" s="7">
        <f t="shared" si="15"/>
        <v>5526150.3304460347</v>
      </c>
      <c r="H50" s="7">
        <v>261126.71</v>
      </c>
      <c r="I50" s="7">
        <f t="shared" si="5"/>
        <v>5787277.0404460346</v>
      </c>
      <c r="J50" s="21">
        <f t="shared" si="6"/>
        <v>6981.0338244222376</v>
      </c>
      <c r="K50" s="25">
        <v>830</v>
      </c>
      <c r="L50" s="7">
        <v>0</v>
      </c>
      <c r="M50" s="7">
        <v>5957718.3799999999</v>
      </c>
      <c r="N50" s="8">
        <v>7177.97</v>
      </c>
      <c r="O50" s="7">
        <v>0</v>
      </c>
      <c r="P50" s="7">
        <v>5980967.4699999997</v>
      </c>
      <c r="Q50" s="8">
        <v>7205.98</v>
      </c>
      <c r="R50" s="7">
        <v>0</v>
      </c>
      <c r="S50" s="7">
        <v>5939755.54</v>
      </c>
      <c r="T50" s="8">
        <v>7156.33</v>
      </c>
      <c r="U50" s="7">
        <v>0</v>
      </c>
      <c r="V50" s="7">
        <v>5952826.21</v>
      </c>
      <c r="W50" s="8">
        <v>7172.08</v>
      </c>
      <c r="X50" s="7">
        <f t="shared" si="7"/>
        <v>170441.33955396526</v>
      </c>
      <c r="Y50" s="7">
        <f t="shared" si="16"/>
        <v>196.9361755777627</v>
      </c>
      <c r="Z50" s="39">
        <f t="shared" si="8"/>
        <v>2.8210173525990825E-2</v>
      </c>
      <c r="AA50" s="7">
        <f t="shared" si="9"/>
        <v>193690.42955396511</v>
      </c>
      <c r="AB50" s="7">
        <f t="shared" si="17"/>
        <v>224.94617557776201</v>
      </c>
      <c r="AC50" s="39">
        <f t="shared" si="10"/>
        <v>3.2222473237533543E-2</v>
      </c>
      <c r="AD50" s="7">
        <f t="shared" si="14"/>
        <v>152478.4995539654</v>
      </c>
      <c r="AE50" s="7">
        <f t="shared" si="18"/>
        <v>175.29617557776237</v>
      </c>
      <c r="AF50" s="39">
        <f t="shared" si="11"/>
        <v>2.5110346115859161E-2</v>
      </c>
      <c r="AG50" s="7">
        <f t="shared" si="12"/>
        <v>165549.16955396533</v>
      </c>
      <c r="AH50" s="7">
        <f t="shared" si="19"/>
        <v>191.04617557776237</v>
      </c>
      <c r="AI50" s="39">
        <f t="shared" si="13"/>
        <v>2.7366458949018728E-2</v>
      </c>
      <c r="AJ50" s="41">
        <v>829</v>
      </c>
      <c r="AK50" s="33">
        <v>5510947</v>
      </c>
      <c r="AL50" s="33">
        <v>6648</v>
      </c>
      <c r="AN50" s="7">
        <v>5510946.8329104902</v>
      </c>
    </row>
    <row r="51" spans="1:40" x14ac:dyDescent="0.35">
      <c r="A51" s="5">
        <v>137353</v>
      </c>
      <c r="B51" s="5">
        <v>2134673</v>
      </c>
      <c r="C51" s="5" t="s">
        <v>76</v>
      </c>
      <c r="D51" s="30">
        <v>807</v>
      </c>
      <c r="E51" s="7">
        <v>0</v>
      </c>
      <c r="F51" s="7">
        <v>5404475.9224803215</v>
      </c>
      <c r="G51" s="7">
        <f t="shared" si="15"/>
        <v>5404475.9224803215</v>
      </c>
      <c r="H51" s="7">
        <v>282381.99859999999</v>
      </c>
      <c r="I51" s="7">
        <f t="shared" si="5"/>
        <v>5686857.9210803211</v>
      </c>
      <c r="J51" s="21">
        <f t="shared" si="6"/>
        <v>7046.9119220326156</v>
      </c>
      <c r="K51" s="25">
        <v>815</v>
      </c>
      <c r="L51" s="7">
        <v>0</v>
      </c>
      <c r="M51" s="7">
        <v>5912742.7400000002</v>
      </c>
      <c r="N51" s="8">
        <v>7254.9</v>
      </c>
      <c r="O51" s="7">
        <v>0</v>
      </c>
      <c r="P51" s="7">
        <v>5935556.6299999999</v>
      </c>
      <c r="Q51" s="8">
        <v>7282.89</v>
      </c>
      <c r="R51" s="7">
        <v>0</v>
      </c>
      <c r="S51" s="7">
        <v>5896388.04</v>
      </c>
      <c r="T51" s="8">
        <v>7234.83</v>
      </c>
      <c r="U51" s="7">
        <v>0</v>
      </c>
      <c r="V51" s="7">
        <v>5893553.5599999996</v>
      </c>
      <c r="W51" s="8">
        <v>7231.35</v>
      </c>
      <c r="X51" s="7">
        <f t="shared" si="7"/>
        <v>225884.81891967915</v>
      </c>
      <c r="Y51" s="7">
        <f t="shared" si="16"/>
        <v>207.98807796738402</v>
      </c>
      <c r="Z51" s="39">
        <f t="shared" si="8"/>
        <v>2.9514783250957931E-2</v>
      </c>
      <c r="AA51" s="7">
        <f t="shared" si="9"/>
        <v>248698.70891967881</v>
      </c>
      <c r="AB51" s="7">
        <f t="shared" si="17"/>
        <v>235.97807796738471</v>
      </c>
      <c r="AC51" s="39">
        <f t="shared" si="10"/>
        <v>3.3486735832412538E-2</v>
      </c>
      <c r="AD51" s="7">
        <f t="shared" si="14"/>
        <v>209530.11891967896</v>
      </c>
      <c r="AE51" s="7">
        <f t="shared" si="18"/>
        <v>187.91807796738431</v>
      </c>
      <c r="AF51" s="39">
        <f t="shared" si="11"/>
        <v>2.6666727219882877E-2</v>
      </c>
      <c r="AG51" s="7">
        <f t="shared" si="12"/>
        <v>206695.63891967852</v>
      </c>
      <c r="AH51" s="7">
        <f t="shared" si="19"/>
        <v>184.43807796738474</v>
      </c>
      <c r="AI51" s="39">
        <f t="shared" si="13"/>
        <v>2.6172893887140468E-2</v>
      </c>
      <c r="AJ51" s="41">
        <v>807</v>
      </c>
      <c r="AK51" s="33">
        <v>5794005</v>
      </c>
      <c r="AL51" s="33">
        <v>7180</v>
      </c>
      <c r="AN51" s="7">
        <v>5794005.4413464405</v>
      </c>
    </row>
    <row r="52" spans="1:40" x14ac:dyDescent="0.35">
      <c r="A52" s="5">
        <v>138312</v>
      </c>
      <c r="B52" s="5">
        <v>2134687</v>
      </c>
      <c r="C52" s="5" t="s">
        <v>77</v>
      </c>
      <c r="D52" s="30">
        <v>668</v>
      </c>
      <c r="E52" s="7">
        <v>0</v>
      </c>
      <c r="F52" s="7">
        <v>4726620.3533194223</v>
      </c>
      <c r="G52" s="7">
        <f t="shared" si="15"/>
        <v>4726620.3533194223</v>
      </c>
      <c r="H52" s="7">
        <v>210413.32</v>
      </c>
      <c r="I52" s="7">
        <f t="shared" si="5"/>
        <v>4937033.6733194226</v>
      </c>
      <c r="J52" s="21">
        <f t="shared" si="6"/>
        <v>7390.7689720350636</v>
      </c>
      <c r="K52" s="25">
        <v>659</v>
      </c>
      <c r="L52" s="7">
        <v>0</v>
      </c>
      <c r="M52" s="7">
        <v>4984024.4800000004</v>
      </c>
      <c r="N52" s="8">
        <v>7563.01</v>
      </c>
      <c r="O52" s="7">
        <v>0</v>
      </c>
      <c r="P52" s="7">
        <v>5002564.29</v>
      </c>
      <c r="Q52" s="8">
        <v>7591.14</v>
      </c>
      <c r="R52" s="7">
        <v>0</v>
      </c>
      <c r="S52" s="7">
        <v>4972845.75</v>
      </c>
      <c r="T52" s="8">
        <v>7546.05</v>
      </c>
      <c r="U52" s="7">
        <v>0</v>
      </c>
      <c r="V52" s="7">
        <v>5002104.6100000003</v>
      </c>
      <c r="W52" s="8">
        <v>7590.45</v>
      </c>
      <c r="X52" s="7">
        <f t="shared" si="7"/>
        <v>46990.806680577807</v>
      </c>
      <c r="Y52" s="7">
        <f t="shared" si="16"/>
        <v>172.24102796493662</v>
      </c>
      <c r="Z52" s="39">
        <f t="shared" si="8"/>
        <v>2.3304885948492813E-2</v>
      </c>
      <c r="AA52" s="7">
        <f t="shared" si="9"/>
        <v>65530.616680577397</v>
      </c>
      <c r="AB52" s="7">
        <f t="shared" si="17"/>
        <v>200.37102796493673</v>
      </c>
      <c r="AC52" s="39">
        <f t="shared" si="10"/>
        <v>2.7110985165832366E-2</v>
      </c>
      <c r="AD52" s="7">
        <f t="shared" si="14"/>
        <v>35812.07668057736</v>
      </c>
      <c r="AE52" s="7">
        <f t="shared" si="18"/>
        <v>155.28102796493658</v>
      </c>
      <c r="AF52" s="39">
        <f t="shared" si="11"/>
        <v>2.1010131496801424E-2</v>
      </c>
      <c r="AG52" s="7">
        <f t="shared" si="12"/>
        <v>65070.936680577695</v>
      </c>
      <c r="AH52" s="7">
        <f t="shared" si="19"/>
        <v>199.68102796493622</v>
      </c>
      <c r="AI52" s="39">
        <f t="shared" si="13"/>
        <v>2.701762546231419E-2</v>
      </c>
      <c r="AJ52" s="41">
        <v>668</v>
      </c>
      <c r="AK52" s="33">
        <v>4800442</v>
      </c>
      <c r="AL52" s="33">
        <v>7186</v>
      </c>
      <c r="AN52" s="7">
        <v>4800442.1935568899</v>
      </c>
    </row>
    <row r="53" spans="1:40" x14ac:dyDescent="0.35">
      <c r="A53" s="5">
        <v>139369</v>
      </c>
      <c r="B53" s="5">
        <v>2134809</v>
      </c>
      <c r="C53" s="5" t="s">
        <v>78</v>
      </c>
      <c r="D53" s="30">
        <v>848.5</v>
      </c>
      <c r="E53" s="7">
        <v>198321.76589429181</v>
      </c>
      <c r="F53" s="7">
        <v>6024357.3967664316</v>
      </c>
      <c r="G53" s="7">
        <f t="shared" si="15"/>
        <v>6024357.3967664316</v>
      </c>
      <c r="H53" s="7">
        <v>279545.3529</v>
      </c>
      <c r="I53" s="7">
        <f t="shared" si="5"/>
        <v>6303902.7496664319</v>
      </c>
      <c r="J53" s="21">
        <f t="shared" si="6"/>
        <v>7429.4670001961485</v>
      </c>
      <c r="K53" s="25">
        <v>858</v>
      </c>
      <c r="L53" s="7">
        <v>201429.22</v>
      </c>
      <c r="M53" s="7">
        <v>6485013.1100000003</v>
      </c>
      <c r="N53" s="8">
        <v>7558.29</v>
      </c>
      <c r="O53" s="7">
        <v>115653.63</v>
      </c>
      <c r="P53" s="7">
        <v>6423145.1100000003</v>
      </c>
      <c r="Q53" s="8">
        <v>7486.18</v>
      </c>
      <c r="R53" s="7">
        <v>153334.37</v>
      </c>
      <c r="S53" s="7">
        <v>6423145.1100000003</v>
      </c>
      <c r="T53" s="8">
        <v>7486.18</v>
      </c>
      <c r="U53" s="7">
        <v>124720.5</v>
      </c>
      <c r="V53" s="7">
        <v>6423145.1100000003</v>
      </c>
      <c r="W53" s="8">
        <v>7486.18</v>
      </c>
      <c r="X53" s="7">
        <f t="shared" si="7"/>
        <v>181110.36033356842</v>
      </c>
      <c r="Y53" s="7">
        <f t="shared" si="16"/>
        <v>128.82299980385142</v>
      </c>
      <c r="Z53" s="39">
        <f t="shared" si="8"/>
        <v>1.733946725928661E-2</v>
      </c>
      <c r="AA53" s="7">
        <f t="shared" si="9"/>
        <v>119242.36033356842</v>
      </c>
      <c r="AB53" s="7">
        <f t="shared" si="17"/>
        <v>56.712999803851744</v>
      </c>
      <c r="AC53" s="39">
        <f t="shared" si="10"/>
        <v>7.6335220012895191E-3</v>
      </c>
      <c r="AD53" s="7">
        <f t="shared" si="14"/>
        <v>119242.36033356842</v>
      </c>
      <c r="AE53" s="7">
        <f t="shared" si="18"/>
        <v>56.712999803851744</v>
      </c>
      <c r="AF53" s="39">
        <f t="shared" si="11"/>
        <v>7.6335220012895191E-3</v>
      </c>
      <c r="AG53" s="7">
        <f t="shared" si="12"/>
        <v>119242.36033356842</v>
      </c>
      <c r="AH53" s="7">
        <f t="shared" si="19"/>
        <v>56.712999803851744</v>
      </c>
      <c r="AI53" s="39">
        <f t="shared" si="13"/>
        <v>7.6335220012895191E-3</v>
      </c>
      <c r="AJ53" s="41">
        <v>861</v>
      </c>
      <c r="AK53" s="33">
        <v>6766391</v>
      </c>
      <c r="AL53" s="33">
        <v>7859</v>
      </c>
      <c r="AN53" s="7">
        <v>6766391.0159437796</v>
      </c>
    </row>
    <row r="54" spans="1:40" x14ac:dyDescent="0.35">
      <c r="A54" s="5">
        <v>130912</v>
      </c>
      <c r="B54" s="5">
        <v>2136905</v>
      </c>
      <c r="C54" s="5" t="s">
        <v>79</v>
      </c>
      <c r="D54" s="30">
        <v>910</v>
      </c>
      <c r="E54" s="7">
        <v>0</v>
      </c>
      <c r="F54" s="7">
        <v>6678929.7453488214</v>
      </c>
      <c r="G54" s="7">
        <f t="shared" si="15"/>
        <v>6678929.7453488214</v>
      </c>
      <c r="H54" s="7">
        <v>286640.90000000002</v>
      </c>
      <c r="I54" s="7">
        <f t="shared" si="5"/>
        <v>6965570.6453488218</v>
      </c>
      <c r="J54" s="21">
        <f t="shared" si="6"/>
        <v>7654.4732366470571</v>
      </c>
      <c r="K54" s="25">
        <v>905</v>
      </c>
      <c r="L54" s="7">
        <v>60462.7</v>
      </c>
      <c r="M54" s="7">
        <v>7058744.4800000004</v>
      </c>
      <c r="N54" s="8">
        <v>7799.72</v>
      </c>
      <c r="O54" s="7">
        <v>0</v>
      </c>
      <c r="P54" s="7">
        <v>7023665.0800000001</v>
      </c>
      <c r="Q54" s="8">
        <v>7760.96</v>
      </c>
      <c r="R54" s="7">
        <v>8615.67</v>
      </c>
      <c r="S54" s="7">
        <v>6992013.6200000001</v>
      </c>
      <c r="T54" s="8">
        <v>7725.98</v>
      </c>
      <c r="U54" s="7">
        <v>0</v>
      </c>
      <c r="V54" s="7">
        <v>7052686.21</v>
      </c>
      <c r="W54" s="8">
        <v>7793.02</v>
      </c>
      <c r="X54" s="7">
        <f t="shared" si="7"/>
        <v>93173.83465117868</v>
      </c>
      <c r="Y54" s="7">
        <f t="shared" si="16"/>
        <v>145.24676335294316</v>
      </c>
      <c r="Z54" s="39">
        <f t="shared" si="8"/>
        <v>1.8975409392974325E-2</v>
      </c>
      <c r="AA54" s="7">
        <f t="shared" si="9"/>
        <v>58094.434651178308</v>
      </c>
      <c r="AB54" s="7">
        <f t="shared" si="17"/>
        <v>106.48676335294294</v>
      </c>
      <c r="AC54" s="39">
        <f t="shared" si="10"/>
        <v>1.391170366147731E-2</v>
      </c>
      <c r="AD54" s="7">
        <f t="shared" si="14"/>
        <v>26442.974651178345</v>
      </c>
      <c r="AE54" s="7">
        <f t="shared" si="18"/>
        <v>71.506763352942471</v>
      </c>
      <c r="AF54" s="39">
        <f t="shared" si="11"/>
        <v>9.3418268171076759E-3</v>
      </c>
      <c r="AG54" s="7">
        <f t="shared" si="12"/>
        <v>87115.564651178196</v>
      </c>
      <c r="AH54" s="7">
        <f t="shared" si="19"/>
        <v>138.54676335294334</v>
      </c>
      <c r="AI54" s="39">
        <f t="shared" si="13"/>
        <v>1.8100104222669142E-2</v>
      </c>
      <c r="AJ54" s="41">
        <v>910</v>
      </c>
      <c r="AK54" s="33">
        <v>6965224</v>
      </c>
      <c r="AL54" s="33">
        <v>7654</v>
      </c>
      <c r="AN54" s="7">
        <v>6965224.1012108102</v>
      </c>
    </row>
    <row r="55" spans="1:40" x14ac:dyDescent="0.35">
      <c r="A55" s="5">
        <v>131262</v>
      </c>
      <c r="B55" s="5">
        <v>2136906</v>
      </c>
      <c r="C55" s="5" t="s">
        <v>80</v>
      </c>
      <c r="D55" s="30">
        <v>1019</v>
      </c>
      <c r="E55" s="7">
        <v>2292.8059801025083</v>
      </c>
      <c r="F55" s="7">
        <v>7406579.2617238387</v>
      </c>
      <c r="G55" s="7">
        <f t="shared" si="15"/>
        <v>7406579.2617238387</v>
      </c>
      <c r="H55" s="7">
        <v>320974.81</v>
      </c>
      <c r="I55" s="7">
        <f t="shared" si="5"/>
        <v>7727554.0717238383</v>
      </c>
      <c r="J55" s="21">
        <f t="shared" si="6"/>
        <v>7583.4681763727558</v>
      </c>
      <c r="K55" s="25">
        <v>1015</v>
      </c>
      <c r="L55" s="7">
        <v>23381.01</v>
      </c>
      <c r="M55" s="7">
        <v>7848557.7000000002</v>
      </c>
      <c r="N55" s="8">
        <v>7732.57</v>
      </c>
      <c r="O55" s="7">
        <v>0</v>
      </c>
      <c r="P55" s="7">
        <v>7853534.4900000002</v>
      </c>
      <c r="Q55" s="8">
        <v>7737.47</v>
      </c>
      <c r="R55" s="7">
        <v>0</v>
      </c>
      <c r="S55" s="7">
        <v>7809104.7000000002</v>
      </c>
      <c r="T55" s="8">
        <v>7693.7</v>
      </c>
      <c r="U55" s="7">
        <v>0</v>
      </c>
      <c r="V55" s="7">
        <v>7866012.8399999999</v>
      </c>
      <c r="W55" s="8">
        <v>7749.77</v>
      </c>
      <c r="X55" s="7">
        <f t="shared" si="7"/>
        <v>121003.62827616185</v>
      </c>
      <c r="Y55" s="7">
        <f t="shared" si="16"/>
        <v>149.1018236272439</v>
      </c>
      <c r="Z55" s="39">
        <f t="shared" si="8"/>
        <v>1.9661429330156525E-2</v>
      </c>
      <c r="AA55" s="7">
        <f t="shared" si="9"/>
        <v>125980.41827616189</v>
      </c>
      <c r="AB55" s="7">
        <f t="shared" si="17"/>
        <v>154.00182362724445</v>
      </c>
      <c r="AC55" s="39">
        <f t="shared" si="10"/>
        <v>2.0307571686930315E-2</v>
      </c>
      <c r="AD55" s="7">
        <f t="shared" si="14"/>
        <v>81550.628276161849</v>
      </c>
      <c r="AE55" s="7">
        <f t="shared" si="18"/>
        <v>110.23182362724401</v>
      </c>
      <c r="AF55" s="39">
        <f t="shared" si="11"/>
        <v>1.4535806185708678E-2</v>
      </c>
      <c r="AG55" s="7">
        <f t="shared" si="12"/>
        <v>138458.76827616151</v>
      </c>
      <c r="AH55" s="7">
        <f t="shared" si="19"/>
        <v>166.30182362724463</v>
      </c>
      <c r="AI55" s="39">
        <f t="shared" si="13"/>
        <v>2.1929520868219473E-2</v>
      </c>
      <c r="AJ55" s="42">
        <v>1072</v>
      </c>
      <c r="AK55" s="33">
        <v>8833843</v>
      </c>
      <c r="AL55" s="33">
        <v>8241</v>
      </c>
      <c r="AN55" s="7">
        <v>8833842.8114500996</v>
      </c>
    </row>
    <row r="56" spans="1:40" x14ac:dyDescent="0.35">
      <c r="A56" s="5">
        <v>135676</v>
      </c>
      <c r="B56" s="5">
        <v>2136908</v>
      </c>
      <c r="C56" s="5" t="s">
        <v>81</v>
      </c>
      <c r="D56" s="30">
        <v>1032</v>
      </c>
      <c r="E56" s="7">
        <v>0</v>
      </c>
      <c r="F56" s="7">
        <v>7372232.6992565766</v>
      </c>
      <c r="G56" s="7">
        <f t="shared" si="15"/>
        <v>7372232.6992565766</v>
      </c>
      <c r="H56" s="7">
        <v>329417.41710000002</v>
      </c>
      <c r="I56" s="7">
        <f t="shared" si="5"/>
        <v>7701650.1163565768</v>
      </c>
      <c r="J56" s="21">
        <f t="shared" si="6"/>
        <v>7462.8392600354427</v>
      </c>
      <c r="K56" s="25">
        <v>1055</v>
      </c>
      <c r="L56" s="7">
        <v>0</v>
      </c>
      <c r="M56" s="7">
        <v>8079668.3499999996</v>
      </c>
      <c r="N56" s="8">
        <v>7658.45</v>
      </c>
      <c r="O56" s="7">
        <v>0</v>
      </c>
      <c r="P56" s="7">
        <v>8109188.6900000004</v>
      </c>
      <c r="Q56" s="8">
        <v>7686.43</v>
      </c>
      <c r="R56" s="7">
        <v>0</v>
      </c>
      <c r="S56" s="7">
        <v>8063835.3600000003</v>
      </c>
      <c r="T56" s="8">
        <v>7643.45</v>
      </c>
      <c r="U56" s="7">
        <v>0</v>
      </c>
      <c r="V56" s="7">
        <v>8116412.8200000003</v>
      </c>
      <c r="W56" s="8">
        <v>7693.28</v>
      </c>
      <c r="X56" s="7">
        <f t="shared" si="7"/>
        <v>378018.23364342283</v>
      </c>
      <c r="Y56" s="7">
        <f t="shared" si="16"/>
        <v>195.61073996455707</v>
      </c>
      <c r="Z56" s="39">
        <f t="shared" si="8"/>
        <v>2.6211302849852357E-2</v>
      </c>
      <c r="AA56" s="7">
        <f t="shared" si="9"/>
        <v>407538.57364342362</v>
      </c>
      <c r="AB56" s="7">
        <f t="shared" si="17"/>
        <v>223.59073996455754</v>
      </c>
      <c r="AC56" s="39">
        <f t="shared" si="10"/>
        <v>2.9960546137167594E-2</v>
      </c>
      <c r="AD56" s="7">
        <f t="shared" si="14"/>
        <v>362185.24364342354</v>
      </c>
      <c r="AE56" s="7">
        <f t="shared" si="18"/>
        <v>180.61073996455707</v>
      </c>
      <c r="AF56" s="39">
        <f t="shared" si="11"/>
        <v>2.4201343975308844E-2</v>
      </c>
      <c r="AG56" s="7">
        <f t="shared" si="12"/>
        <v>414762.70364342351</v>
      </c>
      <c r="AH56" s="7">
        <f t="shared" si="19"/>
        <v>230.440739964557</v>
      </c>
      <c r="AI56" s="39">
        <f t="shared" si="13"/>
        <v>3.0878427356542393E-2</v>
      </c>
      <c r="AJ56" s="42">
        <v>1032</v>
      </c>
      <c r="AK56" s="33">
        <v>7574029</v>
      </c>
      <c r="AL56" s="33">
        <v>7339</v>
      </c>
      <c r="AN56" s="7">
        <v>7574028.8472689698</v>
      </c>
    </row>
    <row r="57" spans="1:40" x14ac:dyDescent="0.35">
      <c r="A57" s="5">
        <v>135242</v>
      </c>
      <c r="B57" s="5">
        <v>2136907</v>
      </c>
      <c r="C57" s="5" t="s">
        <v>82</v>
      </c>
      <c r="D57" s="30">
        <v>963.5</v>
      </c>
      <c r="E57" s="7">
        <v>0</v>
      </c>
      <c r="F57" s="7">
        <v>5805262.9169693571</v>
      </c>
      <c r="G57" s="7">
        <f t="shared" si="15"/>
        <v>5805262.9169693571</v>
      </c>
      <c r="H57" s="7">
        <v>276286.00569999998</v>
      </c>
      <c r="I57" s="7">
        <f t="shared" si="5"/>
        <v>6081548.9226693567</v>
      </c>
      <c r="J57" s="21">
        <f t="shared" si="6"/>
        <v>6311.9345331285485</v>
      </c>
      <c r="K57" s="25">
        <v>976.5</v>
      </c>
      <c r="L57" s="7">
        <v>0</v>
      </c>
      <c r="M57" s="7">
        <v>6383774.7300000004</v>
      </c>
      <c r="N57" s="8">
        <v>6537.4</v>
      </c>
      <c r="O57" s="7">
        <v>0</v>
      </c>
      <c r="P57" s="7">
        <v>6406146.5700000003</v>
      </c>
      <c r="Q57" s="8">
        <v>6560.31</v>
      </c>
      <c r="R57" s="7">
        <v>0</v>
      </c>
      <c r="S57" s="7">
        <v>6421622.3799999999</v>
      </c>
      <c r="T57" s="8">
        <v>6576.16</v>
      </c>
      <c r="U57" s="7">
        <v>0</v>
      </c>
      <c r="V57" s="7">
        <v>6440776.8099999996</v>
      </c>
      <c r="W57" s="8">
        <v>6595.78</v>
      </c>
      <c r="X57" s="7">
        <f t="shared" si="7"/>
        <v>302225.80733064376</v>
      </c>
      <c r="Y57" s="7">
        <f t="shared" si="16"/>
        <v>225.4654668714511</v>
      </c>
      <c r="Z57" s="39">
        <f t="shared" si="8"/>
        <v>3.5720501486205654E-2</v>
      </c>
      <c r="AA57" s="7">
        <f t="shared" si="9"/>
        <v>324597.64733064361</v>
      </c>
      <c r="AB57" s="7">
        <f t="shared" si="17"/>
        <v>248.37546687145186</v>
      </c>
      <c r="AC57" s="39">
        <f t="shared" si="10"/>
        <v>3.9350133555384498E-2</v>
      </c>
      <c r="AD57" s="7">
        <f t="shared" si="14"/>
        <v>340073.4573306432</v>
      </c>
      <c r="AE57" s="7">
        <f t="shared" si="18"/>
        <v>264.22546687145132</v>
      </c>
      <c r="AF57" s="39">
        <f t="shared" si="11"/>
        <v>4.1861249587531187E-2</v>
      </c>
      <c r="AG57" s="7">
        <f t="shared" si="12"/>
        <v>359227.8873306429</v>
      </c>
      <c r="AH57" s="7">
        <f t="shared" si="19"/>
        <v>283.84546687145121</v>
      </c>
      <c r="AI57" s="39">
        <f t="shared" si="13"/>
        <v>4.4969646846251668E-2</v>
      </c>
      <c r="AJ57" s="41">
        <v>976</v>
      </c>
      <c r="AK57" s="33">
        <v>6536882</v>
      </c>
      <c r="AL57" s="33">
        <v>6698</v>
      </c>
      <c r="AN57" s="7">
        <v>6536881.5823097201</v>
      </c>
    </row>
    <row r="58" spans="1:40" x14ac:dyDescent="0.35">
      <c r="L58" s="7" t="s">
        <v>83</v>
      </c>
      <c r="M58" s="7" t="s">
        <v>83</v>
      </c>
      <c r="O58" s="7" t="s">
        <v>83</v>
      </c>
      <c r="P58" s="7" t="s">
        <v>83</v>
      </c>
      <c r="T58" s="8"/>
      <c r="W58" s="8"/>
      <c r="Z58" s="8"/>
      <c r="AC58" s="8"/>
      <c r="AF58" s="8"/>
      <c r="AI58" s="8"/>
    </row>
    <row r="59" spans="1:40" x14ac:dyDescent="0.35">
      <c r="C59" s="19" t="s">
        <v>84</v>
      </c>
      <c r="T59" s="8"/>
      <c r="W59" s="8"/>
      <c r="Z59" s="8"/>
      <c r="AC59" s="8"/>
      <c r="AF59" s="8"/>
      <c r="AI59" s="8"/>
    </row>
    <row r="60" spans="1:40" x14ac:dyDescent="0.35">
      <c r="N60" s="8"/>
      <c r="T60" s="8"/>
      <c r="W60" s="8"/>
      <c r="Z60" s="8"/>
      <c r="AC60" s="8"/>
      <c r="AF60" s="8"/>
      <c r="AI60" s="8"/>
    </row>
    <row r="61" spans="1:40" x14ac:dyDescent="0.35">
      <c r="C61" s="19" t="s">
        <v>85</v>
      </c>
      <c r="J61" s="49">
        <v>7165</v>
      </c>
      <c r="N61" s="8">
        <v>7448</v>
      </c>
      <c r="Q61" s="8">
        <v>7386</v>
      </c>
      <c r="T61" s="8">
        <v>7386</v>
      </c>
      <c r="W61" s="8">
        <v>7386</v>
      </c>
      <c r="Z61" s="8"/>
      <c r="AC61" s="8"/>
      <c r="AF61" s="8"/>
      <c r="AI61" s="8"/>
    </row>
    <row r="62" spans="1:40" x14ac:dyDescent="0.35">
      <c r="C62" s="19" t="s">
        <v>86</v>
      </c>
      <c r="J62" s="49">
        <v>4835</v>
      </c>
      <c r="N62" s="8">
        <v>5201</v>
      </c>
      <c r="Q62" s="8">
        <v>5220</v>
      </c>
      <c r="T62" s="8">
        <v>5249</v>
      </c>
      <c r="W62" s="8">
        <v>5196</v>
      </c>
      <c r="Z62" s="8"/>
      <c r="AC62" s="8"/>
      <c r="AF62" s="8"/>
      <c r="AI62" s="8"/>
    </row>
    <row r="63" spans="1:40" x14ac:dyDescent="0.35">
      <c r="C63" s="19" t="s">
        <v>87</v>
      </c>
      <c r="J63" s="7">
        <f>+J61-J62</f>
        <v>2330</v>
      </c>
      <c r="N63" s="8">
        <f>+N61-N62</f>
        <v>2247</v>
      </c>
      <c r="Q63" s="8">
        <f>+Q61-Q62</f>
        <v>2166</v>
      </c>
      <c r="T63" s="8">
        <f>+T61-T62</f>
        <v>2137</v>
      </c>
      <c r="W63" s="8">
        <f>+W61-W62</f>
        <v>2190</v>
      </c>
      <c r="Z63" s="8"/>
      <c r="AC63" s="8"/>
      <c r="AF63" s="8"/>
      <c r="AI63" s="8"/>
    </row>
    <row r="64" spans="1:40" x14ac:dyDescent="0.35">
      <c r="C64" s="19"/>
      <c r="E64" s="57"/>
      <c r="F64" s="57"/>
      <c r="G64" s="57"/>
      <c r="H64" s="57"/>
      <c r="I64" s="57"/>
      <c r="J64" s="57"/>
      <c r="K64" s="15"/>
      <c r="N64" s="8"/>
      <c r="Q64" s="8"/>
      <c r="R64" s="45"/>
      <c r="S64" s="24"/>
      <c r="T64" s="8"/>
      <c r="W64" s="8"/>
      <c r="Z64" s="8"/>
      <c r="AC64" s="8"/>
      <c r="AF64" s="8"/>
      <c r="AI64" s="8"/>
    </row>
    <row r="65" spans="3:70" x14ac:dyDescent="0.35">
      <c r="C65" s="19" t="s">
        <v>88</v>
      </c>
      <c r="J65" s="50">
        <v>7376</v>
      </c>
      <c r="K65" s="16"/>
      <c r="N65" s="8">
        <v>7841</v>
      </c>
      <c r="Q65" s="8">
        <v>7869</v>
      </c>
      <c r="R65" s="45"/>
      <c r="S65" s="24"/>
      <c r="T65" s="8">
        <v>7828</v>
      </c>
      <c r="W65" s="8">
        <v>7872</v>
      </c>
      <c r="Z65" s="8"/>
      <c r="AC65" s="8"/>
      <c r="AF65" s="8"/>
      <c r="AI65" s="8"/>
    </row>
    <row r="66" spans="3:70" x14ac:dyDescent="0.35">
      <c r="C66" s="19" t="s">
        <v>89</v>
      </c>
      <c r="D66" s="9"/>
      <c r="E66" s="10"/>
      <c r="F66" s="4"/>
      <c r="G66" s="4"/>
      <c r="H66" s="4"/>
      <c r="I66" s="4"/>
      <c r="J66" s="51">
        <v>6666</v>
      </c>
      <c r="K66" s="17"/>
      <c r="N66" s="8">
        <v>7178</v>
      </c>
      <c r="Q66" s="8">
        <v>7206</v>
      </c>
      <c r="R66" s="4"/>
      <c r="T66" s="8">
        <v>7156</v>
      </c>
      <c r="W66" s="8">
        <v>7172</v>
      </c>
      <c r="Z66" s="8"/>
      <c r="AC66" s="8"/>
      <c r="AF66" s="8"/>
      <c r="AI66" s="8"/>
    </row>
    <row r="67" spans="3:70" x14ac:dyDescent="0.35">
      <c r="C67" s="19" t="s">
        <v>87</v>
      </c>
      <c r="D67" s="12"/>
      <c r="E67" s="13"/>
      <c r="F67" s="13"/>
      <c r="G67" s="13"/>
      <c r="H67" s="13"/>
      <c r="I67" s="13"/>
      <c r="J67" s="8">
        <f>+J65-J66</f>
        <v>710</v>
      </c>
      <c r="K67" s="18"/>
      <c r="L67" s="13"/>
      <c r="M67" s="13"/>
      <c r="N67" s="8">
        <f>+N65-N66</f>
        <v>663</v>
      </c>
      <c r="O67" s="13"/>
      <c r="P67" s="13"/>
      <c r="Q67" s="8">
        <f>+Q65-Q66</f>
        <v>663</v>
      </c>
      <c r="S67" s="13"/>
      <c r="T67" s="8">
        <f>+T65-T66</f>
        <v>672</v>
      </c>
      <c r="W67" s="8">
        <f>+W65-W66</f>
        <v>700</v>
      </c>
      <c r="Z67" s="8"/>
      <c r="AC67" s="8"/>
      <c r="AF67" s="8"/>
      <c r="AI67" s="8"/>
    </row>
    <row r="68" spans="3:70" x14ac:dyDescent="0.35">
      <c r="J68" s="8"/>
      <c r="K68" s="16"/>
      <c r="N68" s="8"/>
      <c r="Q68" s="8"/>
      <c r="T68" s="8"/>
      <c r="W68" s="8"/>
      <c r="Z68" s="8"/>
      <c r="AC68" s="8"/>
      <c r="AF68" s="8"/>
      <c r="AI68" s="8"/>
    </row>
    <row r="69" spans="3:70" x14ac:dyDescent="0.35">
      <c r="C69" s="19" t="s">
        <v>90</v>
      </c>
      <c r="D69" s="19" t="s">
        <v>91</v>
      </c>
      <c r="E69" s="19"/>
      <c r="F69"/>
      <c r="G69"/>
      <c r="H69"/>
      <c r="I69"/>
      <c r="J69"/>
      <c r="K69"/>
      <c r="L69" s="31"/>
      <c r="M69" s="31"/>
      <c r="N69" s="50">
        <f>+Y69</f>
        <v>-133.07284572150911</v>
      </c>
      <c r="O69" s="49"/>
      <c r="P69" s="49"/>
      <c r="Q69" s="50">
        <f>+AB69</f>
        <v>-185.692845721509</v>
      </c>
      <c r="R69" s="49"/>
      <c r="S69" s="49"/>
      <c r="T69" s="50">
        <f>+AE69</f>
        <v>-185.692845721509</v>
      </c>
      <c r="U69" s="49"/>
      <c r="V69" s="49"/>
      <c r="W69" s="50">
        <f>+AH69</f>
        <v>-185.692845721509</v>
      </c>
      <c r="Y69" s="52">
        <f>MIN(Y$7:Y$39, Y$41:Y$46)</f>
        <v>-133.07284572150911</v>
      </c>
      <c r="Z69" s="39">
        <f>MIN(Z$7:Z$39, Z$41:Z$46)</f>
        <v>-2.1810097576477207E-2</v>
      </c>
      <c r="AB69" s="52">
        <f>MIN(AB$7:AB$39, AB$41:AB$46)</f>
        <v>-185.692845721509</v>
      </c>
      <c r="AC69" s="39">
        <f>MIN(AC$7:AC$39, AC$41:AC$46)</f>
        <v>-3.0434301321815235E-2</v>
      </c>
      <c r="AE69" s="52">
        <f>MIN(AE$7:AE$39, AE$41:AE$46)</f>
        <v>-185.692845721509</v>
      </c>
      <c r="AF69" s="39">
        <f>MIN(AF$7:AF$39, AF$41:AF$46)</f>
        <v>-3.0434301321815235E-2</v>
      </c>
      <c r="AH69" s="52">
        <f>MIN(AH$7:AH$39, AH$41:AH$46)</f>
        <v>-185.692845721509</v>
      </c>
      <c r="AI69" s="39">
        <f>MIN(AI$7:AI$39, AI$41:AI$46)</f>
        <v>-3.0434301321815235E-2</v>
      </c>
      <c r="AJ69" s="35"/>
      <c r="AK69" s="35"/>
      <c r="AL69" s="35"/>
      <c r="AM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14"/>
      <c r="BH69" s="14"/>
      <c r="BI69" s="7"/>
      <c r="BJ69" s="7"/>
      <c r="BK69" s="7"/>
      <c r="BL69" s="7"/>
      <c r="BM69" s="7"/>
      <c r="BN69" s="7"/>
      <c r="BO69" s="7"/>
      <c r="BP69" s="7"/>
      <c r="BQ69" s="7"/>
      <c r="BR69" s="7"/>
    </row>
    <row r="70" spans="3:70" x14ac:dyDescent="0.35">
      <c r="C70" s="19"/>
      <c r="D70" s="19" t="s">
        <v>92</v>
      </c>
      <c r="E70" s="19"/>
      <c r="F70"/>
      <c r="G70"/>
      <c r="H70"/>
      <c r="I70"/>
      <c r="J70"/>
      <c r="K70"/>
      <c r="L70" s="31"/>
      <c r="M70" s="31"/>
      <c r="N70" s="50">
        <f t="shared" ref="N70:N75" si="20">+Y70</f>
        <v>293.01489251629846</v>
      </c>
      <c r="O70" s="49"/>
      <c r="P70" s="49"/>
      <c r="Q70" s="50">
        <f t="shared" ref="Q70:Q71" si="21">+AB70</f>
        <v>312.21489251629828</v>
      </c>
      <c r="R70" s="49"/>
      <c r="S70" s="49"/>
      <c r="T70" s="50">
        <f t="shared" ref="T70:T71" si="22">+AE70</f>
        <v>379.39489251629857</v>
      </c>
      <c r="U70" s="49"/>
      <c r="V70" s="49"/>
      <c r="W70" s="50">
        <f t="shared" ref="W70:W71" si="23">+AH70</f>
        <v>337.55489251629842</v>
      </c>
      <c r="Y70" s="52">
        <f>MAX(Y$7:Y$39, Y$41:Y$46)</f>
        <v>293.01489251629846</v>
      </c>
      <c r="Z70" s="39">
        <f>MAX(Z$7:Z$39, Z$41:Z$46)</f>
        <v>4.888766593239903E-2</v>
      </c>
      <c r="AB70" s="52">
        <f>MAX(AB$7:AB$39, AB$41:AB$46)</f>
        <v>312.21489251629828</v>
      </c>
      <c r="AC70" s="39">
        <f>MAX(AC$7:AC$39, AC$41:AC$46)</f>
        <v>5.2486737900084166E-2</v>
      </c>
      <c r="AE70" s="52">
        <f>MAX(AE$7:AE$39, AE$41:AE$46)</f>
        <v>379.39489251629857</v>
      </c>
      <c r="AF70" s="39">
        <f>MAX(AF$7:AF$39, AF$41:AF$46)</f>
        <v>6.1289468087714155E-2</v>
      </c>
      <c r="AH70" s="52">
        <f>MAX(AH$7:AH$39, AH$41:AH$46)</f>
        <v>337.55489251629842</v>
      </c>
      <c r="AI70" s="39">
        <f>MAX(AI$7:AI$39, AI$41:AI$46)</f>
        <v>5.4106303072778805E-2</v>
      </c>
      <c r="AJ70" s="35"/>
      <c r="AK70" s="35"/>
      <c r="AL70" s="35"/>
      <c r="AM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14"/>
      <c r="BH70" s="14"/>
      <c r="BI70" s="7"/>
      <c r="BJ70" s="7"/>
      <c r="BK70" s="7"/>
      <c r="BL70" s="7"/>
      <c r="BM70" s="7"/>
      <c r="BN70" s="7"/>
      <c r="BO70" s="7"/>
      <c r="BP70" s="7"/>
      <c r="BQ70" s="7"/>
      <c r="BR70" s="7"/>
    </row>
    <row r="71" spans="3:70" x14ac:dyDescent="0.35">
      <c r="C71" s="19"/>
      <c r="D71" s="19" t="s">
        <v>93</v>
      </c>
      <c r="E71" s="19"/>
      <c r="F71"/>
      <c r="G71"/>
      <c r="H71"/>
      <c r="I71"/>
      <c r="J71"/>
      <c r="K71"/>
      <c r="L71" s="31"/>
      <c r="M71" s="31"/>
      <c r="N71" s="50">
        <f t="shared" si="20"/>
        <v>426.08773823780757</v>
      </c>
      <c r="Q71" s="50">
        <f t="shared" si="21"/>
        <v>497.90773823780728</v>
      </c>
      <c r="T71" s="50">
        <f t="shared" si="22"/>
        <v>565.08773823780757</v>
      </c>
      <c r="W71" s="50">
        <f t="shared" si="23"/>
        <v>523.24773823780743</v>
      </c>
      <c r="Y71" s="52">
        <f>Y70-Y69</f>
        <v>426.08773823780757</v>
      </c>
      <c r="Z71" s="39">
        <f>Z70-Z69</f>
        <v>7.0697763508876243E-2</v>
      </c>
      <c r="AB71" s="52">
        <f>AB70-AB69</f>
        <v>497.90773823780728</v>
      </c>
      <c r="AC71" s="39">
        <f>AC70-AC69</f>
        <v>8.2921039221899404E-2</v>
      </c>
      <c r="AE71" s="52">
        <f>AE70-AE69</f>
        <v>565.08773823780757</v>
      </c>
      <c r="AF71" s="39">
        <f>AF70-AF69</f>
        <v>9.1723769409529393E-2</v>
      </c>
      <c r="AH71" s="52">
        <f>AH70-AH69</f>
        <v>523.24773823780743</v>
      </c>
      <c r="AI71" s="39">
        <f>AI70-AI69</f>
        <v>8.4540604394594043E-2</v>
      </c>
      <c r="AJ71" s="35"/>
      <c r="AK71" s="35"/>
      <c r="AL71" s="35"/>
      <c r="AM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14"/>
      <c r="BH71" s="14"/>
      <c r="BI71" s="7"/>
      <c r="BJ71" s="7"/>
      <c r="BK71" s="7"/>
      <c r="BL71" s="7"/>
      <c r="BM71" s="7"/>
      <c r="BN71" s="7"/>
      <c r="BO71" s="7"/>
      <c r="BP71" s="7"/>
      <c r="BQ71" s="7"/>
      <c r="BR71" s="7"/>
    </row>
    <row r="72" spans="3:70" x14ac:dyDescent="0.35">
      <c r="C72" s="19"/>
      <c r="D72" s="19"/>
      <c r="E72" s="19"/>
      <c r="F72"/>
      <c r="G72"/>
      <c r="H72"/>
      <c r="I72"/>
      <c r="J72"/>
      <c r="K72"/>
      <c r="L72" s="31"/>
      <c r="M72" s="31"/>
      <c r="N72" s="8"/>
      <c r="Q72" s="8"/>
      <c r="T72" s="8"/>
      <c r="W72" s="8"/>
      <c r="Z72" s="8"/>
      <c r="AC72" s="8"/>
      <c r="AF72" s="8"/>
      <c r="AI72" s="8"/>
      <c r="AJ72" s="35"/>
      <c r="AK72" s="35"/>
      <c r="AL72" s="35"/>
      <c r="AM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14"/>
      <c r="BH72" s="14"/>
      <c r="BI72" s="7"/>
      <c r="BJ72" s="7"/>
      <c r="BK72" s="7"/>
      <c r="BL72" s="7"/>
      <c r="BM72" s="7"/>
      <c r="BN72" s="7"/>
      <c r="BO72" s="7"/>
      <c r="BP72" s="7"/>
      <c r="BQ72" s="7"/>
      <c r="BR72" s="7"/>
    </row>
    <row r="73" spans="3:70" x14ac:dyDescent="0.35">
      <c r="C73" s="19" t="s">
        <v>94</v>
      </c>
      <c r="D73" s="19" t="s">
        <v>91</v>
      </c>
      <c r="E73" s="19"/>
      <c r="F73"/>
      <c r="G73"/>
      <c r="H73"/>
      <c r="I73"/>
      <c r="J73"/>
      <c r="K73"/>
      <c r="L73" s="31"/>
      <c r="M73" s="31"/>
      <c r="N73" s="50">
        <f t="shared" si="20"/>
        <v>99.061891983877103</v>
      </c>
      <c r="O73" s="49"/>
      <c r="P73" s="49"/>
      <c r="Q73" s="50">
        <f t="shared" ref="Q73:Q75" si="24">+AB73</f>
        <v>56.712999803851744</v>
      </c>
      <c r="R73" s="49"/>
      <c r="S73" s="49"/>
      <c r="T73" s="50">
        <f t="shared" ref="T73:T75" si="25">+AE73</f>
        <v>56.712999803851744</v>
      </c>
      <c r="U73" s="49"/>
      <c r="V73" s="49"/>
      <c r="W73" s="50">
        <f t="shared" ref="W73:W75" si="26">+AH73</f>
        <v>56.712999803851744</v>
      </c>
      <c r="Y73" s="52">
        <f>MIN(Y$40, Y$47, Y$49:Y$57)</f>
        <v>99.061891983877103</v>
      </c>
      <c r="Z73" s="39">
        <f>MIN(Z$40, Z$47, Z$49:Z$57)</f>
        <v>1.308286934505763E-2</v>
      </c>
      <c r="AB73" s="52">
        <f>MIN(AB$40, AB$47, AB$49:AB$57)</f>
        <v>56.712999803851744</v>
      </c>
      <c r="AC73" s="39">
        <f>MIN(AC$40, AC$47, AC$49:AC$57)</f>
        <v>7.6335220012895191E-3</v>
      </c>
      <c r="AE73" s="52">
        <f>MIN(AE$40, AE$47, AE$49:AE$57)</f>
        <v>56.712999803851744</v>
      </c>
      <c r="AF73" s="39">
        <f>MIN(AF$40, AF$47, AF$49:AF$57)</f>
        <v>7.6335220012895191E-3</v>
      </c>
      <c r="AH73" s="52">
        <f>MIN(AH$40, AH$47, AH$49:AH$57)</f>
        <v>56.712999803851744</v>
      </c>
      <c r="AI73" s="39">
        <f>MIN(AI$40, AI$47, AI$49:AI$57)</f>
        <v>7.6335220012895191E-3</v>
      </c>
      <c r="AJ73" s="35"/>
      <c r="AK73" s="35"/>
      <c r="AL73" s="35"/>
      <c r="AM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14"/>
      <c r="BH73" s="14"/>
      <c r="BI73" s="7"/>
      <c r="BJ73" s="7"/>
      <c r="BK73" s="7"/>
      <c r="BL73" s="7"/>
      <c r="BM73" s="7"/>
      <c r="BN73" s="7"/>
      <c r="BO73" s="7"/>
      <c r="BP73" s="7"/>
      <c r="BQ73" s="7"/>
      <c r="BR73" s="7"/>
    </row>
    <row r="74" spans="3:70" x14ac:dyDescent="0.35">
      <c r="C74" s="19"/>
      <c r="D74" s="19" t="s">
        <v>92</v>
      </c>
      <c r="E74" s="19"/>
      <c r="F74"/>
      <c r="G74"/>
      <c r="H74"/>
      <c r="I74"/>
      <c r="J74"/>
      <c r="K74"/>
      <c r="L74" s="31"/>
      <c r="M74" s="31"/>
      <c r="N74" s="50">
        <f t="shared" si="20"/>
        <v>270.75264287457685</v>
      </c>
      <c r="O74" s="49"/>
      <c r="P74" s="49"/>
      <c r="Q74" s="50">
        <f t="shared" si="24"/>
        <v>298.7826428745775</v>
      </c>
      <c r="R74" s="49"/>
      <c r="S74" s="49"/>
      <c r="T74" s="50">
        <f t="shared" si="25"/>
        <v>264.22546687145132</v>
      </c>
      <c r="U74" s="49"/>
      <c r="V74" s="49"/>
      <c r="W74" s="50">
        <f t="shared" si="26"/>
        <v>301.05264287457703</v>
      </c>
      <c r="Y74" s="52">
        <f>MAX(Y$40, Y$47, Y$49:Y$57)</f>
        <v>270.75264287457685</v>
      </c>
      <c r="Z74" s="39">
        <f>MAX(Z$40, Z$47, Z$49:Z$57)</f>
        <v>3.6827387084870378E-2</v>
      </c>
      <c r="AB74" s="52">
        <f>MAX(AB$40, AB$47, AB$49:AB$57)</f>
        <v>298.7826428745775</v>
      </c>
      <c r="AC74" s="39">
        <f>MAX(AC$40, AC$47, AC$49:AC$57)</f>
        <v>4.0639987578920324E-2</v>
      </c>
      <c r="AE74" s="52">
        <f>MAX(AE$40, AE$47, AE$49:AE$57)</f>
        <v>264.22546687145132</v>
      </c>
      <c r="AF74" s="39">
        <f>MAX(AF$40, AF$47, AF$49:AF$57)</f>
        <v>4.1861249587531187E-2</v>
      </c>
      <c r="AH74" s="52">
        <f>MAX(AH$40, AH$47, AH$49:AH$57)</f>
        <v>301.05264287457703</v>
      </c>
      <c r="AI74" s="39">
        <f>MAX(AI$40, AI$47, AI$49:AI$57)</f>
        <v>4.4969646846251668E-2</v>
      </c>
      <c r="AJ74" s="35"/>
      <c r="AK74" s="35"/>
      <c r="AL74" s="35"/>
      <c r="AM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14"/>
      <c r="BH74" s="14"/>
      <c r="BI74" s="7"/>
      <c r="BJ74" s="7"/>
      <c r="BK74" s="7"/>
      <c r="BL74" s="7"/>
      <c r="BM74" s="7"/>
      <c r="BN74" s="7"/>
      <c r="BO74" s="7"/>
      <c r="BP74" s="7"/>
      <c r="BQ74" s="7"/>
      <c r="BR74" s="7"/>
    </row>
    <row r="75" spans="3:70" x14ac:dyDescent="0.35">
      <c r="C75" s="19"/>
      <c r="D75" s="19" t="s">
        <v>93</v>
      </c>
      <c r="E75" s="19"/>
      <c r="F75"/>
      <c r="G75"/>
      <c r="H75"/>
      <c r="I75"/>
      <c r="J75"/>
      <c r="K75"/>
      <c r="L75" s="31"/>
      <c r="M75" s="31"/>
      <c r="N75" s="50">
        <f t="shared" si="20"/>
        <v>171.69075089069975</v>
      </c>
      <c r="O75" s="49"/>
      <c r="P75" s="49"/>
      <c r="Q75" s="50">
        <f t="shared" si="24"/>
        <v>242.06964307072576</v>
      </c>
      <c r="R75" s="49"/>
      <c r="S75" s="49"/>
      <c r="T75" s="50">
        <f t="shared" si="25"/>
        <v>207.51246706759957</v>
      </c>
      <c r="U75" s="49"/>
      <c r="V75" s="49"/>
      <c r="W75" s="50">
        <f t="shared" si="26"/>
        <v>244.33964307072529</v>
      </c>
      <c r="Y75" s="52">
        <f>Y74-Y73</f>
        <v>171.69075089069975</v>
      </c>
      <c r="Z75" s="39">
        <f>Z74-Z73</f>
        <v>2.3744517739812745E-2</v>
      </c>
      <c r="AB75" s="52">
        <f>AB74-AB73</f>
        <v>242.06964307072576</v>
      </c>
      <c r="AC75" s="39">
        <f>AC74-AC73</f>
        <v>3.3006465577630803E-2</v>
      </c>
      <c r="AE75" s="52">
        <f>AE74-AE73</f>
        <v>207.51246706759957</v>
      </c>
      <c r="AF75" s="39">
        <f>AF74-AF73</f>
        <v>3.4227727586241666E-2</v>
      </c>
      <c r="AH75" s="52">
        <f>AH74-AH73</f>
        <v>244.33964307072529</v>
      </c>
      <c r="AI75" s="39">
        <f>AI74-AI73</f>
        <v>3.7336124844962147E-2</v>
      </c>
      <c r="AJ75" s="35"/>
      <c r="AK75" s="35"/>
      <c r="AL75" s="35"/>
      <c r="AM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14"/>
      <c r="BH75" s="14"/>
      <c r="BI75" s="7"/>
      <c r="BJ75" s="7"/>
      <c r="BK75" s="7"/>
      <c r="BL75" s="7"/>
      <c r="BM75" s="7"/>
      <c r="BN75" s="7"/>
      <c r="BO75" s="7"/>
      <c r="BP75" s="7"/>
      <c r="BQ75" s="7"/>
      <c r="BR75" s="7"/>
    </row>
    <row r="76" spans="3:70" x14ac:dyDescent="0.35">
      <c r="J76" s="8"/>
      <c r="K76" s="16"/>
    </row>
    <row r="77" spans="3:70" x14ac:dyDescent="0.35">
      <c r="J77" s="8"/>
      <c r="K77" s="16"/>
    </row>
    <row r="78" spans="3:70" x14ac:dyDescent="0.35">
      <c r="J78" s="8"/>
      <c r="K78" s="16"/>
    </row>
    <row r="79" spans="3:70" x14ac:dyDescent="0.35">
      <c r="J79" s="8"/>
      <c r="K79" s="16"/>
    </row>
    <row r="80" spans="3:70" x14ac:dyDescent="0.35">
      <c r="J80" s="8"/>
      <c r="K80" s="16"/>
    </row>
    <row r="81" spans="10:11" x14ac:dyDescent="0.35">
      <c r="J81" s="8"/>
      <c r="K81" s="16"/>
    </row>
    <row r="82" spans="10:11" x14ac:dyDescent="0.35">
      <c r="J82" s="8"/>
      <c r="K82" s="16"/>
    </row>
    <row r="83" spans="10:11" x14ac:dyDescent="0.35">
      <c r="J83" s="8"/>
      <c r="K83" s="16"/>
    </row>
    <row r="84" spans="10:11" x14ac:dyDescent="0.35">
      <c r="J84" s="8"/>
      <c r="K84" s="16"/>
    </row>
    <row r="85" spans="10:11" x14ac:dyDescent="0.35">
      <c r="J85" s="8"/>
      <c r="K85" s="16"/>
    </row>
    <row r="86" spans="10:11" x14ac:dyDescent="0.35">
      <c r="J86" s="8"/>
      <c r="K86" s="16"/>
    </row>
    <row r="87" spans="10:11" x14ac:dyDescent="0.35">
      <c r="J87" s="8"/>
      <c r="K87" s="16"/>
    </row>
    <row r="88" spans="10:11" x14ac:dyDescent="0.35">
      <c r="J88" s="8"/>
      <c r="K88" s="16"/>
    </row>
    <row r="89" spans="10:11" x14ac:dyDescent="0.35">
      <c r="J89" s="8"/>
      <c r="K89" s="16"/>
    </row>
    <row r="90" spans="10:11" x14ac:dyDescent="0.35">
      <c r="J90" s="8"/>
      <c r="K90" s="16"/>
    </row>
    <row r="91" spans="10:11" x14ac:dyDescent="0.35">
      <c r="J91" s="8"/>
      <c r="K91" s="16"/>
    </row>
    <row r="92" spans="10:11" x14ac:dyDescent="0.35">
      <c r="J92" s="8"/>
      <c r="K92" s="16"/>
    </row>
    <row r="93" spans="10:11" x14ac:dyDescent="0.35">
      <c r="J93" s="8"/>
      <c r="K93" s="16"/>
    </row>
    <row r="94" spans="10:11" x14ac:dyDescent="0.35">
      <c r="J94" s="8"/>
      <c r="K94" s="16"/>
    </row>
    <row r="95" spans="10:11" x14ac:dyDescent="0.35">
      <c r="J95" s="8"/>
      <c r="K95" s="16"/>
    </row>
    <row r="96" spans="10:11" x14ac:dyDescent="0.35">
      <c r="J96" s="8"/>
      <c r="K96" s="16"/>
    </row>
    <row r="97" spans="10:13" x14ac:dyDescent="0.35">
      <c r="J97" s="8"/>
      <c r="K97" s="16"/>
    </row>
    <row r="98" spans="10:13" x14ac:dyDescent="0.35">
      <c r="J98" s="8"/>
      <c r="K98" s="16"/>
    </row>
    <row r="99" spans="10:13" x14ac:dyDescent="0.35">
      <c r="J99" s="8"/>
      <c r="K99" s="16"/>
    </row>
    <row r="100" spans="10:13" x14ac:dyDescent="0.35">
      <c r="J100" s="8"/>
      <c r="K100" s="16"/>
    </row>
    <row r="101" spans="10:13" x14ac:dyDescent="0.35">
      <c r="L101" s="7" t="s">
        <v>83</v>
      </c>
      <c r="M101" s="7" t="s">
        <v>83</v>
      </c>
    </row>
  </sheetData>
  <mergeCells count="5">
    <mergeCell ref="R3:T3"/>
    <mergeCell ref="O3:Q3"/>
    <mergeCell ref="E64:J64"/>
    <mergeCell ref="L3:N3"/>
    <mergeCell ref="E3:J3"/>
  </mergeCells>
  <phoneticPr fontId="2" type="noConversion"/>
  <pageMargins left="0" right="0" top="0" bottom="0" header="0.31496062992125984" footer="0.31496062992125984"/>
  <pageSetup paperSize="8" scale="8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L56"/>
  <sheetViews>
    <sheetView workbookViewId="0"/>
  </sheetViews>
  <sheetFormatPr defaultColWidth="9.08984375" defaultRowHeight="15.5" x14ac:dyDescent="0.35"/>
  <cols>
    <col min="1" max="2" width="9.08984375" style="1"/>
    <col min="3" max="3" width="59.81640625" style="1" customWidth="1"/>
    <col min="4" max="12" width="15.81640625" style="1" customWidth="1"/>
    <col min="13" max="16384" width="9.08984375" style="1"/>
  </cols>
  <sheetData>
    <row r="4" spans="1:12" x14ac:dyDescent="0.35">
      <c r="A4" s="1" t="s">
        <v>11</v>
      </c>
      <c r="B4" s="1" t="s">
        <v>12</v>
      </c>
      <c r="C4" s="1" t="s">
        <v>13</v>
      </c>
      <c r="D4" s="1" t="s">
        <v>95</v>
      </c>
      <c r="E4" s="1" t="s">
        <v>96</v>
      </c>
      <c r="F4" s="1" t="s">
        <v>97</v>
      </c>
      <c r="G4" s="1" t="s">
        <v>95</v>
      </c>
      <c r="H4" s="1" t="s">
        <v>96</v>
      </c>
      <c r="I4" s="1" t="s">
        <v>97</v>
      </c>
      <c r="J4" s="1" t="s">
        <v>95</v>
      </c>
      <c r="K4" s="1" t="s">
        <v>96</v>
      </c>
      <c r="L4" s="1" t="s">
        <v>97</v>
      </c>
    </row>
    <row r="5" spans="1:12" x14ac:dyDescent="0.35">
      <c r="A5" s="1" t="s">
        <v>31</v>
      </c>
      <c r="D5" s="1">
        <v>18400.25</v>
      </c>
      <c r="E5" s="1">
        <v>9432.25</v>
      </c>
      <c r="F5" s="1">
        <v>8968</v>
      </c>
      <c r="G5" s="1">
        <v>18123.5</v>
      </c>
      <c r="H5" s="1">
        <v>9040.5</v>
      </c>
      <c r="I5" s="1">
        <v>9083</v>
      </c>
      <c r="J5" s="1">
        <f>G5-D5</f>
        <v>-276.75</v>
      </c>
      <c r="K5" s="1">
        <f>H5-E5</f>
        <v>-391.75</v>
      </c>
      <c r="L5" s="1">
        <f>I5-F5</f>
        <v>115</v>
      </c>
    </row>
    <row r="6" spans="1:12" x14ac:dyDescent="0.35">
      <c r="A6" s="1">
        <v>101107</v>
      </c>
      <c r="B6" s="1">
        <v>2132032</v>
      </c>
      <c r="C6" s="1" t="s">
        <v>32</v>
      </c>
      <c r="D6" s="1">
        <v>227</v>
      </c>
      <c r="E6" s="1">
        <v>227</v>
      </c>
      <c r="F6" s="1">
        <v>0</v>
      </c>
      <c r="G6" s="1">
        <v>224</v>
      </c>
      <c r="H6" s="1">
        <v>224</v>
      </c>
      <c r="I6" s="1">
        <v>0</v>
      </c>
      <c r="J6" s="1">
        <f t="shared" ref="J6:J56" si="0">G6-D6</f>
        <v>-3</v>
      </c>
      <c r="K6" s="1">
        <f t="shared" ref="K6:K56" si="1">H6-E6</f>
        <v>-3</v>
      </c>
      <c r="L6" s="1">
        <f t="shared" ref="L6:L56" si="2">I6-F6</f>
        <v>0</v>
      </c>
    </row>
    <row r="7" spans="1:12" x14ac:dyDescent="0.35">
      <c r="A7" s="1">
        <v>101110</v>
      </c>
      <c r="B7" s="1">
        <v>2132189</v>
      </c>
      <c r="C7" s="1" t="s">
        <v>33</v>
      </c>
      <c r="D7" s="1">
        <v>308</v>
      </c>
      <c r="E7" s="1">
        <v>308</v>
      </c>
      <c r="F7" s="1">
        <v>0</v>
      </c>
      <c r="G7" s="1">
        <v>302</v>
      </c>
      <c r="H7" s="1">
        <v>302</v>
      </c>
      <c r="I7" s="1">
        <v>0</v>
      </c>
      <c r="J7" s="1">
        <f t="shared" si="0"/>
        <v>-6</v>
      </c>
      <c r="K7" s="1">
        <f t="shared" si="1"/>
        <v>-6</v>
      </c>
      <c r="L7" s="1">
        <f t="shared" si="2"/>
        <v>0</v>
      </c>
    </row>
    <row r="8" spans="1:12" x14ac:dyDescent="0.35">
      <c r="A8" s="1">
        <v>101111</v>
      </c>
      <c r="B8" s="1">
        <v>2132208</v>
      </c>
      <c r="C8" s="1" t="s">
        <v>34</v>
      </c>
      <c r="D8" s="1">
        <v>374</v>
      </c>
      <c r="E8" s="1">
        <v>374</v>
      </c>
      <c r="F8" s="1">
        <v>0</v>
      </c>
      <c r="G8" s="1">
        <v>332</v>
      </c>
      <c r="H8" s="1">
        <v>332</v>
      </c>
      <c r="I8" s="1">
        <v>0</v>
      </c>
      <c r="J8" s="1">
        <f t="shared" si="0"/>
        <v>-42</v>
      </c>
      <c r="K8" s="1">
        <f t="shared" si="1"/>
        <v>-42</v>
      </c>
      <c r="L8" s="1">
        <f t="shared" si="2"/>
        <v>0</v>
      </c>
    </row>
    <row r="9" spans="1:12" x14ac:dyDescent="0.35">
      <c r="A9" s="1">
        <v>101115</v>
      </c>
      <c r="B9" s="1">
        <v>2132778</v>
      </c>
      <c r="C9" s="1" t="s">
        <v>35</v>
      </c>
      <c r="D9" s="1">
        <v>314</v>
      </c>
      <c r="E9" s="1">
        <v>314</v>
      </c>
      <c r="F9" s="1">
        <v>0</v>
      </c>
      <c r="G9" s="1">
        <v>291</v>
      </c>
      <c r="H9" s="1">
        <v>291</v>
      </c>
      <c r="I9" s="1">
        <v>0</v>
      </c>
      <c r="J9" s="1">
        <f t="shared" si="0"/>
        <v>-23</v>
      </c>
      <c r="K9" s="1">
        <f t="shared" si="1"/>
        <v>-23</v>
      </c>
      <c r="L9" s="1">
        <f t="shared" si="2"/>
        <v>0</v>
      </c>
    </row>
    <row r="10" spans="1:12" x14ac:dyDescent="0.35">
      <c r="A10" s="1">
        <v>101116</v>
      </c>
      <c r="B10" s="1">
        <v>2132799</v>
      </c>
      <c r="C10" s="1" t="s">
        <v>36</v>
      </c>
      <c r="D10" s="1">
        <v>359</v>
      </c>
      <c r="E10" s="1">
        <v>359</v>
      </c>
      <c r="F10" s="1">
        <v>0</v>
      </c>
      <c r="G10" s="1">
        <v>330</v>
      </c>
      <c r="H10" s="1">
        <v>330</v>
      </c>
      <c r="I10" s="1">
        <v>0</v>
      </c>
      <c r="J10" s="1">
        <f t="shared" si="0"/>
        <v>-29</v>
      </c>
      <c r="K10" s="1">
        <f t="shared" si="1"/>
        <v>-29</v>
      </c>
      <c r="L10" s="1">
        <f t="shared" si="2"/>
        <v>0</v>
      </c>
    </row>
    <row r="11" spans="1:12" x14ac:dyDescent="0.35">
      <c r="A11" s="1">
        <v>101117</v>
      </c>
      <c r="B11" s="1">
        <v>2132816</v>
      </c>
      <c r="C11" s="1" t="s">
        <v>37</v>
      </c>
      <c r="D11" s="1">
        <v>165</v>
      </c>
      <c r="E11" s="1">
        <v>165</v>
      </c>
      <c r="F11" s="1">
        <v>0</v>
      </c>
      <c r="G11" s="1">
        <v>169</v>
      </c>
      <c r="H11" s="1">
        <v>169</v>
      </c>
      <c r="I11" s="1">
        <v>0</v>
      </c>
      <c r="J11" s="1">
        <f t="shared" si="0"/>
        <v>4</v>
      </c>
      <c r="K11" s="1">
        <f t="shared" si="1"/>
        <v>4</v>
      </c>
      <c r="L11" s="1">
        <f t="shared" si="2"/>
        <v>0</v>
      </c>
    </row>
    <row r="12" spans="1:12" x14ac:dyDescent="0.35">
      <c r="A12" s="1">
        <v>101120</v>
      </c>
      <c r="B12" s="1">
        <v>2132844</v>
      </c>
      <c r="C12" s="1" t="s">
        <v>38</v>
      </c>
      <c r="D12" s="1">
        <v>279</v>
      </c>
      <c r="E12" s="1">
        <v>279</v>
      </c>
      <c r="F12" s="1">
        <v>0</v>
      </c>
      <c r="G12" s="1">
        <v>278</v>
      </c>
      <c r="H12" s="1">
        <v>278</v>
      </c>
      <c r="I12" s="1">
        <v>0</v>
      </c>
      <c r="J12" s="1">
        <f t="shared" si="0"/>
        <v>-1</v>
      </c>
      <c r="K12" s="1">
        <f t="shared" si="1"/>
        <v>-1</v>
      </c>
      <c r="L12" s="1">
        <f t="shared" si="2"/>
        <v>0</v>
      </c>
    </row>
    <row r="13" spans="1:12" x14ac:dyDescent="0.35">
      <c r="A13" s="1">
        <v>101121</v>
      </c>
      <c r="B13" s="1">
        <v>2133306</v>
      </c>
      <c r="C13" s="1" t="s">
        <v>39</v>
      </c>
      <c r="D13" s="1">
        <v>190</v>
      </c>
      <c r="E13" s="1">
        <v>190</v>
      </c>
      <c r="F13" s="1">
        <v>0</v>
      </c>
      <c r="G13" s="1">
        <v>175</v>
      </c>
      <c r="H13" s="1">
        <v>175</v>
      </c>
      <c r="I13" s="1">
        <v>0</v>
      </c>
      <c r="J13" s="1">
        <f t="shared" si="0"/>
        <v>-15</v>
      </c>
      <c r="K13" s="1">
        <f t="shared" si="1"/>
        <v>-15</v>
      </c>
      <c r="L13" s="1">
        <f t="shared" si="2"/>
        <v>0</v>
      </c>
    </row>
    <row r="14" spans="1:12" x14ac:dyDescent="0.35">
      <c r="A14" s="1">
        <v>101122</v>
      </c>
      <c r="B14" s="1">
        <v>2133316</v>
      </c>
      <c r="C14" s="1" t="s">
        <v>40</v>
      </c>
      <c r="D14" s="1">
        <v>148</v>
      </c>
      <c r="E14" s="1">
        <v>148</v>
      </c>
      <c r="F14" s="1">
        <v>0</v>
      </c>
      <c r="G14" s="1">
        <v>128</v>
      </c>
      <c r="H14" s="1">
        <v>128</v>
      </c>
      <c r="I14" s="1">
        <v>0</v>
      </c>
      <c r="J14" s="1">
        <f t="shared" si="0"/>
        <v>-20</v>
      </c>
      <c r="K14" s="1">
        <f t="shared" si="1"/>
        <v>-20</v>
      </c>
      <c r="L14" s="1">
        <f t="shared" si="2"/>
        <v>0</v>
      </c>
    </row>
    <row r="15" spans="1:12" x14ac:dyDescent="0.35">
      <c r="A15" s="1">
        <v>101123</v>
      </c>
      <c r="B15" s="1">
        <v>2133351</v>
      </c>
      <c r="C15" s="1" t="s">
        <v>41</v>
      </c>
      <c r="D15" s="1">
        <v>203</v>
      </c>
      <c r="E15" s="1">
        <v>203</v>
      </c>
      <c r="F15" s="1">
        <v>0</v>
      </c>
      <c r="G15" s="1">
        <v>203</v>
      </c>
      <c r="H15" s="1">
        <v>203</v>
      </c>
      <c r="I15" s="1">
        <v>0</v>
      </c>
      <c r="J15" s="1">
        <f t="shared" si="0"/>
        <v>0</v>
      </c>
      <c r="K15" s="1">
        <f t="shared" si="1"/>
        <v>0</v>
      </c>
      <c r="L15" s="1">
        <f t="shared" si="2"/>
        <v>0</v>
      </c>
    </row>
    <row r="16" spans="1:12" x14ac:dyDescent="0.35">
      <c r="A16" s="1">
        <v>101124</v>
      </c>
      <c r="B16" s="1">
        <v>2133381</v>
      </c>
      <c r="C16" s="1" t="s">
        <v>42</v>
      </c>
      <c r="D16" s="1">
        <v>181</v>
      </c>
      <c r="E16" s="1">
        <v>181</v>
      </c>
      <c r="F16" s="1">
        <v>0</v>
      </c>
      <c r="G16" s="1">
        <v>162</v>
      </c>
      <c r="H16" s="1">
        <v>162</v>
      </c>
      <c r="I16" s="1">
        <v>0</v>
      </c>
      <c r="J16" s="1">
        <f t="shared" si="0"/>
        <v>-19</v>
      </c>
      <c r="K16" s="1">
        <f t="shared" si="1"/>
        <v>-19</v>
      </c>
      <c r="L16" s="1">
        <f t="shared" si="2"/>
        <v>0</v>
      </c>
    </row>
    <row r="17" spans="1:12" x14ac:dyDescent="0.35">
      <c r="A17" s="1">
        <v>101125</v>
      </c>
      <c r="B17" s="1">
        <v>2133414</v>
      </c>
      <c r="C17" s="1" t="s">
        <v>43</v>
      </c>
      <c r="D17" s="1">
        <v>207</v>
      </c>
      <c r="E17" s="1">
        <v>207</v>
      </c>
      <c r="F17" s="1">
        <v>0</v>
      </c>
      <c r="G17" s="1">
        <v>202</v>
      </c>
      <c r="H17" s="1">
        <v>202</v>
      </c>
      <c r="I17" s="1">
        <v>0</v>
      </c>
      <c r="J17" s="1">
        <f t="shared" si="0"/>
        <v>-5</v>
      </c>
      <c r="K17" s="1">
        <f t="shared" si="1"/>
        <v>-5</v>
      </c>
      <c r="L17" s="1">
        <f t="shared" si="2"/>
        <v>0</v>
      </c>
    </row>
    <row r="18" spans="1:12" x14ac:dyDescent="0.35">
      <c r="A18" s="1">
        <v>101126</v>
      </c>
      <c r="B18" s="1">
        <v>2133418</v>
      </c>
      <c r="C18" s="1" t="s">
        <v>44</v>
      </c>
      <c r="D18" s="1">
        <v>112</v>
      </c>
      <c r="E18" s="1">
        <v>112</v>
      </c>
      <c r="F18" s="1">
        <v>0</v>
      </c>
      <c r="G18" s="1">
        <v>117</v>
      </c>
      <c r="H18" s="1">
        <v>117</v>
      </c>
      <c r="I18" s="1">
        <v>0</v>
      </c>
      <c r="J18" s="1">
        <f t="shared" si="0"/>
        <v>5</v>
      </c>
      <c r="K18" s="1">
        <f t="shared" si="1"/>
        <v>5</v>
      </c>
      <c r="L18" s="1">
        <f t="shared" si="2"/>
        <v>0</v>
      </c>
    </row>
    <row r="19" spans="1:12" x14ac:dyDescent="0.35">
      <c r="A19" s="1">
        <v>101127</v>
      </c>
      <c r="B19" s="1">
        <v>2133424</v>
      </c>
      <c r="C19" s="1" t="s">
        <v>45</v>
      </c>
      <c r="D19" s="1">
        <v>200</v>
      </c>
      <c r="E19" s="1">
        <v>200</v>
      </c>
      <c r="F19" s="1">
        <v>0</v>
      </c>
      <c r="G19" s="1">
        <v>197</v>
      </c>
      <c r="H19" s="1">
        <v>197</v>
      </c>
      <c r="I19" s="1">
        <v>0</v>
      </c>
      <c r="J19" s="1">
        <f t="shared" si="0"/>
        <v>-3</v>
      </c>
      <c r="K19" s="1">
        <f t="shared" si="1"/>
        <v>-3</v>
      </c>
      <c r="L19" s="1">
        <f t="shared" si="2"/>
        <v>0</v>
      </c>
    </row>
    <row r="20" spans="1:12" x14ac:dyDescent="0.35">
      <c r="A20" s="1">
        <v>101128</v>
      </c>
      <c r="B20" s="1">
        <v>2133432</v>
      </c>
      <c r="C20" s="1" t="s">
        <v>46</v>
      </c>
      <c r="D20" s="1">
        <v>240</v>
      </c>
      <c r="E20" s="1">
        <v>240</v>
      </c>
      <c r="F20" s="1">
        <v>0</v>
      </c>
      <c r="G20" s="1">
        <v>230</v>
      </c>
      <c r="H20" s="1">
        <v>230</v>
      </c>
      <c r="I20" s="1">
        <v>0</v>
      </c>
      <c r="J20" s="1">
        <f t="shared" si="0"/>
        <v>-10</v>
      </c>
      <c r="K20" s="1">
        <f t="shared" si="1"/>
        <v>-10</v>
      </c>
      <c r="L20" s="1">
        <f t="shared" si="2"/>
        <v>0</v>
      </c>
    </row>
    <row r="21" spans="1:12" x14ac:dyDescent="0.35">
      <c r="A21" s="1">
        <v>101129</v>
      </c>
      <c r="B21" s="1">
        <v>2133440</v>
      </c>
      <c r="C21" s="1" t="s">
        <v>47</v>
      </c>
      <c r="D21" s="1">
        <v>177</v>
      </c>
      <c r="E21" s="1">
        <v>177</v>
      </c>
      <c r="F21" s="1">
        <v>0</v>
      </c>
      <c r="G21" s="1">
        <v>180</v>
      </c>
      <c r="H21" s="1">
        <v>180</v>
      </c>
      <c r="I21" s="1">
        <v>0</v>
      </c>
      <c r="J21" s="1">
        <f t="shared" si="0"/>
        <v>3</v>
      </c>
      <c r="K21" s="1">
        <f t="shared" si="1"/>
        <v>3</v>
      </c>
      <c r="L21" s="1">
        <f t="shared" si="2"/>
        <v>0</v>
      </c>
    </row>
    <row r="22" spans="1:12" x14ac:dyDescent="0.35">
      <c r="A22" s="1">
        <v>101130</v>
      </c>
      <c r="B22" s="1">
        <v>2133446</v>
      </c>
      <c r="C22" s="1" t="s">
        <v>48</v>
      </c>
      <c r="D22" s="1">
        <v>151</v>
      </c>
      <c r="E22" s="1">
        <v>151</v>
      </c>
      <c r="F22" s="1">
        <v>0</v>
      </c>
      <c r="G22" s="1">
        <v>138</v>
      </c>
      <c r="H22" s="1">
        <v>138</v>
      </c>
      <c r="I22" s="1">
        <v>0</v>
      </c>
      <c r="J22" s="1">
        <f t="shared" si="0"/>
        <v>-13</v>
      </c>
      <c r="K22" s="1">
        <f t="shared" si="1"/>
        <v>-13</v>
      </c>
      <c r="L22" s="1">
        <f t="shared" si="2"/>
        <v>0</v>
      </c>
    </row>
    <row r="23" spans="1:12" x14ac:dyDescent="0.35">
      <c r="A23" s="1">
        <v>101131</v>
      </c>
      <c r="B23" s="1">
        <v>2133451</v>
      </c>
      <c r="C23" s="1" t="s">
        <v>49</v>
      </c>
      <c r="D23" s="1">
        <v>172</v>
      </c>
      <c r="E23" s="1">
        <v>172</v>
      </c>
      <c r="F23" s="1">
        <v>0</v>
      </c>
      <c r="G23" s="1">
        <v>146</v>
      </c>
      <c r="H23" s="1">
        <v>146</v>
      </c>
      <c r="I23" s="1">
        <v>0</v>
      </c>
      <c r="J23" s="1">
        <f t="shared" si="0"/>
        <v>-26</v>
      </c>
      <c r="K23" s="1">
        <f t="shared" si="1"/>
        <v>-26</v>
      </c>
      <c r="L23" s="1">
        <f t="shared" si="2"/>
        <v>0</v>
      </c>
    </row>
    <row r="24" spans="1:12" x14ac:dyDescent="0.35">
      <c r="A24" s="1">
        <v>101132</v>
      </c>
      <c r="B24" s="1">
        <v>2133453</v>
      </c>
      <c r="C24" s="1" t="s">
        <v>50</v>
      </c>
      <c r="D24" s="1">
        <v>151</v>
      </c>
      <c r="E24" s="1">
        <v>151</v>
      </c>
      <c r="F24" s="1">
        <v>0</v>
      </c>
      <c r="G24" s="1">
        <v>151</v>
      </c>
      <c r="H24" s="1">
        <v>151</v>
      </c>
      <c r="I24" s="1">
        <v>0</v>
      </c>
      <c r="J24" s="1">
        <f t="shared" si="0"/>
        <v>0</v>
      </c>
      <c r="K24" s="1">
        <f t="shared" si="1"/>
        <v>0</v>
      </c>
      <c r="L24" s="1">
        <f t="shared" si="2"/>
        <v>0</v>
      </c>
    </row>
    <row r="25" spans="1:12" x14ac:dyDescent="0.35">
      <c r="A25" s="1">
        <v>101133</v>
      </c>
      <c r="B25" s="1">
        <v>2133473</v>
      </c>
      <c r="C25" s="1" t="s">
        <v>51</v>
      </c>
      <c r="D25" s="1">
        <v>261</v>
      </c>
      <c r="E25" s="1">
        <v>261</v>
      </c>
      <c r="F25" s="1">
        <v>0</v>
      </c>
      <c r="G25" s="1">
        <v>255.5</v>
      </c>
      <c r="H25" s="1">
        <v>255.5</v>
      </c>
      <c r="I25" s="1">
        <v>0</v>
      </c>
      <c r="J25" s="1">
        <f t="shared" si="0"/>
        <v>-5.5</v>
      </c>
      <c r="K25" s="1">
        <f t="shared" si="1"/>
        <v>-5.5</v>
      </c>
      <c r="L25" s="1">
        <f t="shared" si="2"/>
        <v>0</v>
      </c>
    </row>
    <row r="26" spans="1:12" x14ac:dyDescent="0.35">
      <c r="A26" s="1">
        <v>101134</v>
      </c>
      <c r="B26" s="1">
        <v>2133496</v>
      </c>
      <c r="C26" s="1" t="s">
        <v>52</v>
      </c>
      <c r="D26" s="1">
        <v>175</v>
      </c>
      <c r="E26" s="1">
        <v>175</v>
      </c>
      <c r="F26" s="1">
        <v>0</v>
      </c>
      <c r="G26" s="1">
        <v>177</v>
      </c>
      <c r="H26" s="1">
        <v>177</v>
      </c>
      <c r="I26" s="1">
        <v>0</v>
      </c>
      <c r="J26" s="1">
        <f t="shared" si="0"/>
        <v>2</v>
      </c>
      <c r="K26" s="1">
        <f t="shared" si="1"/>
        <v>2</v>
      </c>
      <c r="L26" s="1">
        <f t="shared" si="2"/>
        <v>0</v>
      </c>
    </row>
    <row r="27" spans="1:12" x14ac:dyDescent="0.35">
      <c r="A27" s="1">
        <v>101135</v>
      </c>
      <c r="B27" s="1">
        <v>2133511</v>
      </c>
      <c r="C27" s="1" t="s">
        <v>53</v>
      </c>
      <c r="D27" s="1">
        <v>149</v>
      </c>
      <c r="E27" s="1">
        <v>149</v>
      </c>
      <c r="F27" s="1">
        <v>0</v>
      </c>
      <c r="G27" s="1">
        <v>155</v>
      </c>
      <c r="H27" s="1">
        <v>155</v>
      </c>
      <c r="I27" s="1">
        <v>0</v>
      </c>
      <c r="J27" s="1">
        <f t="shared" si="0"/>
        <v>6</v>
      </c>
      <c r="K27" s="1">
        <f t="shared" si="1"/>
        <v>6</v>
      </c>
      <c r="L27" s="1">
        <f t="shared" si="2"/>
        <v>0</v>
      </c>
    </row>
    <row r="28" spans="1:12" x14ac:dyDescent="0.35">
      <c r="A28" s="1">
        <v>101136</v>
      </c>
      <c r="B28" s="1">
        <v>2133520</v>
      </c>
      <c r="C28" s="1" t="s">
        <v>54</v>
      </c>
      <c r="D28" s="1">
        <v>166</v>
      </c>
      <c r="E28" s="1">
        <v>166</v>
      </c>
      <c r="F28" s="1">
        <v>0</v>
      </c>
      <c r="G28" s="1">
        <v>153</v>
      </c>
      <c r="H28" s="1">
        <v>153</v>
      </c>
      <c r="I28" s="1">
        <v>0</v>
      </c>
      <c r="J28" s="1">
        <f t="shared" si="0"/>
        <v>-13</v>
      </c>
      <c r="K28" s="1">
        <f t="shared" si="1"/>
        <v>-13</v>
      </c>
      <c r="L28" s="1">
        <f t="shared" si="2"/>
        <v>0</v>
      </c>
    </row>
    <row r="29" spans="1:12" x14ac:dyDescent="0.35">
      <c r="A29" s="1">
        <v>101137</v>
      </c>
      <c r="B29" s="1">
        <v>2133532</v>
      </c>
      <c r="C29" s="1" t="s">
        <v>55</v>
      </c>
      <c r="D29" s="1">
        <v>251</v>
      </c>
      <c r="E29" s="1">
        <v>251</v>
      </c>
      <c r="F29" s="1">
        <v>0</v>
      </c>
      <c r="G29" s="1">
        <v>210</v>
      </c>
      <c r="H29" s="1">
        <v>210</v>
      </c>
      <c r="I29" s="1">
        <v>0</v>
      </c>
      <c r="J29" s="1">
        <f t="shared" si="0"/>
        <v>-41</v>
      </c>
      <c r="K29" s="1">
        <f t="shared" si="1"/>
        <v>-41</v>
      </c>
      <c r="L29" s="1">
        <f t="shared" si="2"/>
        <v>0</v>
      </c>
    </row>
    <row r="30" spans="1:12" x14ac:dyDescent="0.35">
      <c r="A30" s="1">
        <v>101138</v>
      </c>
      <c r="B30" s="1">
        <v>2133539</v>
      </c>
      <c r="C30" s="1" t="s">
        <v>56</v>
      </c>
      <c r="D30" s="1">
        <v>175</v>
      </c>
      <c r="E30" s="1">
        <v>175</v>
      </c>
      <c r="F30" s="1">
        <v>0</v>
      </c>
      <c r="G30" s="1">
        <v>167</v>
      </c>
      <c r="H30" s="1">
        <v>167</v>
      </c>
      <c r="I30" s="1">
        <v>0</v>
      </c>
      <c r="J30" s="1">
        <f t="shared" si="0"/>
        <v>-8</v>
      </c>
      <c r="K30" s="1">
        <f t="shared" si="1"/>
        <v>-8</v>
      </c>
      <c r="L30" s="1">
        <f t="shared" si="2"/>
        <v>0</v>
      </c>
    </row>
    <row r="31" spans="1:12" x14ac:dyDescent="0.35">
      <c r="A31" s="1">
        <v>101139</v>
      </c>
      <c r="B31" s="1">
        <v>2133580</v>
      </c>
      <c r="C31" s="1" t="s">
        <v>57</v>
      </c>
      <c r="D31" s="1">
        <v>195</v>
      </c>
      <c r="E31" s="1">
        <v>195</v>
      </c>
      <c r="F31" s="1">
        <v>0</v>
      </c>
      <c r="G31" s="1">
        <v>190</v>
      </c>
      <c r="H31" s="1">
        <v>190</v>
      </c>
      <c r="I31" s="1">
        <v>0</v>
      </c>
      <c r="J31" s="1">
        <f t="shared" si="0"/>
        <v>-5</v>
      </c>
      <c r="K31" s="1">
        <f t="shared" si="1"/>
        <v>-5</v>
      </c>
      <c r="L31" s="1">
        <f t="shared" si="2"/>
        <v>0</v>
      </c>
    </row>
    <row r="32" spans="1:12" x14ac:dyDescent="0.35">
      <c r="A32" s="1">
        <v>101140</v>
      </c>
      <c r="B32" s="1">
        <v>2133582</v>
      </c>
      <c r="C32" s="1" t="s">
        <v>58</v>
      </c>
      <c r="D32" s="1">
        <v>294</v>
      </c>
      <c r="E32" s="1">
        <v>294</v>
      </c>
      <c r="F32" s="1">
        <v>0</v>
      </c>
      <c r="G32" s="1">
        <v>287.5</v>
      </c>
      <c r="H32" s="1">
        <v>287.5</v>
      </c>
      <c r="I32" s="1">
        <v>0</v>
      </c>
      <c r="J32" s="1">
        <f t="shared" si="0"/>
        <v>-6.5</v>
      </c>
      <c r="K32" s="1">
        <f t="shared" si="1"/>
        <v>-6.5</v>
      </c>
      <c r="L32" s="1">
        <f t="shared" si="2"/>
        <v>0</v>
      </c>
    </row>
    <row r="33" spans="1:12" x14ac:dyDescent="0.35">
      <c r="A33" s="1">
        <v>101141</v>
      </c>
      <c r="B33" s="1">
        <v>2133590</v>
      </c>
      <c r="C33" s="1" t="s">
        <v>59</v>
      </c>
      <c r="D33" s="1">
        <v>193</v>
      </c>
      <c r="E33" s="1">
        <v>193</v>
      </c>
      <c r="F33" s="1">
        <v>0</v>
      </c>
      <c r="G33" s="1">
        <v>190.5</v>
      </c>
      <c r="H33" s="1">
        <v>190.5</v>
      </c>
      <c r="I33" s="1">
        <v>0</v>
      </c>
      <c r="J33" s="1">
        <f t="shared" si="0"/>
        <v>-2.5</v>
      </c>
      <c r="K33" s="1">
        <f t="shared" si="1"/>
        <v>-2.5</v>
      </c>
      <c r="L33" s="1">
        <f t="shared" si="2"/>
        <v>0</v>
      </c>
    </row>
    <row r="34" spans="1:12" x14ac:dyDescent="0.35">
      <c r="A34" s="1">
        <v>101142</v>
      </c>
      <c r="B34" s="1">
        <v>2133598</v>
      </c>
      <c r="C34" s="1" t="s">
        <v>60</v>
      </c>
      <c r="D34" s="1">
        <v>142</v>
      </c>
      <c r="E34" s="1">
        <v>142</v>
      </c>
      <c r="F34" s="1">
        <v>0</v>
      </c>
      <c r="G34" s="1">
        <v>127</v>
      </c>
      <c r="H34" s="1">
        <v>127</v>
      </c>
      <c r="I34" s="1">
        <v>0</v>
      </c>
      <c r="J34" s="1">
        <f t="shared" si="0"/>
        <v>-15</v>
      </c>
      <c r="K34" s="1">
        <f t="shared" si="1"/>
        <v>-15</v>
      </c>
      <c r="L34" s="1">
        <f t="shared" si="2"/>
        <v>0</v>
      </c>
    </row>
    <row r="35" spans="1:12" x14ac:dyDescent="0.35">
      <c r="A35" s="1">
        <v>101143</v>
      </c>
      <c r="B35" s="1">
        <v>2133610</v>
      </c>
      <c r="C35" s="1" t="s">
        <v>61</v>
      </c>
      <c r="D35" s="1">
        <v>205</v>
      </c>
      <c r="E35" s="1">
        <v>205</v>
      </c>
      <c r="F35" s="1">
        <v>0</v>
      </c>
      <c r="G35" s="1">
        <v>209</v>
      </c>
      <c r="H35" s="1">
        <v>209</v>
      </c>
      <c r="I35" s="1">
        <v>0</v>
      </c>
      <c r="J35" s="1">
        <f t="shared" si="0"/>
        <v>4</v>
      </c>
      <c r="K35" s="1">
        <f t="shared" si="1"/>
        <v>4</v>
      </c>
      <c r="L35" s="1">
        <f t="shared" si="2"/>
        <v>0</v>
      </c>
    </row>
    <row r="36" spans="1:12" x14ac:dyDescent="0.35">
      <c r="A36" s="1">
        <v>101144</v>
      </c>
      <c r="B36" s="1">
        <v>2133611</v>
      </c>
      <c r="C36" s="1" t="s">
        <v>62</v>
      </c>
      <c r="D36" s="1">
        <v>179</v>
      </c>
      <c r="E36" s="1">
        <v>179</v>
      </c>
      <c r="F36" s="1">
        <v>0</v>
      </c>
      <c r="G36" s="1">
        <v>159</v>
      </c>
      <c r="H36" s="1">
        <v>159</v>
      </c>
      <c r="I36" s="1">
        <v>0</v>
      </c>
      <c r="J36" s="1">
        <f t="shared" si="0"/>
        <v>-20</v>
      </c>
      <c r="K36" s="1">
        <f t="shared" si="1"/>
        <v>-20</v>
      </c>
      <c r="L36" s="1">
        <f t="shared" si="2"/>
        <v>0</v>
      </c>
    </row>
    <row r="37" spans="1:12" x14ac:dyDescent="0.35">
      <c r="A37" s="1">
        <v>101146</v>
      </c>
      <c r="B37" s="1">
        <v>2133623</v>
      </c>
      <c r="C37" s="1" t="s">
        <v>63</v>
      </c>
      <c r="D37" s="1">
        <v>167</v>
      </c>
      <c r="E37" s="1">
        <v>167</v>
      </c>
      <c r="F37" s="1">
        <v>0</v>
      </c>
      <c r="G37" s="1">
        <v>160</v>
      </c>
      <c r="H37" s="1">
        <v>160</v>
      </c>
      <c r="I37" s="1">
        <v>0</v>
      </c>
      <c r="J37" s="1">
        <f t="shared" si="0"/>
        <v>-7</v>
      </c>
      <c r="K37" s="1">
        <f t="shared" si="1"/>
        <v>-7</v>
      </c>
      <c r="L37" s="1">
        <f t="shared" si="2"/>
        <v>0</v>
      </c>
    </row>
    <row r="38" spans="1:12" x14ac:dyDescent="0.35">
      <c r="A38" s="1">
        <v>101147</v>
      </c>
      <c r="B38" s="1">
        <v>2133653</v>
      </c>
      <c r="C38" s="1" t="s">
        <v>64</v>
      </c>
      <c r="D38" s="1">
        <v>195</v>
      </c>
      <c r="E38" s="1">
        <v>195</v>
      </c>
      <c r="F38" s="1">
        <v>0</v>
      </c>
      <c r="G38" s="1">
        <v>189</v>
      </c>
      <c r="H38" s="1">
        <v>189</v>
      </c>
      <c r="I38" s="1">
        <v>0</v>
      </c>
      <c r="J38" s="1">
        <f t="shared" si="0"/>
        <v>-6</v>
      </c>
      <c r="K38" s="1">
        <f t="shared" si="1"/>
        <v>-6</v>
      </c>
      <c r="L38" s="1">
        <f t="shared" si="2"/>
        <v>0</v>
      </c>
    </row>
    <row r="39" spans="1:12" x14ac:dyDescent="0.35">
      <c r="A39" s="1">
        <v>101154</v>
      </c>
      <c r="B39" s="1">
        <v>2134723</v>
      </c>
      <c r="C39" s="1" t="s">
        <v>65</v>
      </c>
      <c r="D39" s="1">
        <v>858</v>
      </c>
      <c r="E39" s="1">
        <v>0</v>
      </c>
      <c r="F39" s="1">
        <v>858</v>
      </c>
      <c r="G39" s="1">
        <v>890</v>
      </c>
      <c r="H39" s="1">
        <v>0</v>
      </c>
      <c r="I39" s="1">
        <v>890</v>
      </c>
      <c r="J39" s="1">
        <f t="shared" si="0"/>
        <v>32</v>
      </c>
      <c r="K39" s="1">
        <f t="shared" si="1"/>
        <v>0</v>
      </c>
      <c r="L39" s="1">
        <f t="shared" si="2"/>
        <v>32</v>
      </c>
    </row>
    <row r="40" spans="1:12" x14ac:dyDescent="0.35">
      <c r="A40" s="1">
        <v>137323</v>
      </c>
      <c r="B40" s="1">
        <v>2132000</v>
      </c>
      <c r="C40" s="1" t="s">
        <v>66</v>
      </c>
      <c r="D40" s="1">
        <v>411</v>
      </c>
      <c r="E40" s="1">
        <v>411</v>
      </c>
      <c r="F40" s="1">
        <v>0</v>
      </c>
      <c r="G40" s="1">
        <v>411</v>
      </c>
      <c r="H40" s="1">
        <v>411</v>
      </c>
      <c r="I40" s="1">
        <v>0</v>
      </c>
      <c r="J40" s="1">
        <f t="shared" si="0"/>
        <v>0</v>
      </c>
      <c r="K40" s="1">
        <f t="shared" si="1"/>
        <v>0</v>
      </c>
      <c r="L40" s="1">
        <f t="shared" si="2"/>
        <v>0</v>
      </c>
    </row>
    <row r="41" spans="1:12" x14ac:dyDescent="0.35">
      <c r="A41" s="1">
        <v>139824</v>
      </c>
      <c r="B41" s="1">
        <v>2132002</v>
      </c>
      <c r="C41" s="1" t="s">
        <v>67</v>
      </c>
      <c r="D41" s="1">
        <v>131</v>
      </c>
      <c r="E41" s="1">
        <v>131</v>
      </c>
      <c r="F41" s="1">
        <v>0</v>
      </c>
      <c r="G41" s="1">
        <v>114</v>
      </c>
      <c r="H41" s="1">
        <v>114</v>
      </c>
      <c r="I41" s="1">
        <v>0</v>
      </c>
      <c r="J41" s="1">
        <f t="shared" si="0"/>
        <v>-17</v>
      </c>
      <c r="K41" s="1">
        <f t="shared" si="1"/>
        <v>-17</v>
      </c>
      <c r="L41" s="1">
        <f t="shared" si="2"/>
        <v>0</v>
      </c>
    </row>
    <row r="42" spans="1:12" x14ac:dyDescent="0.35">
      <c r="A42" s="1">
        <v>139898</v>
      </c>
      <c r="B42" s="1">
        <v>2132003</v>
      </c>
      <c r="C42" s="1" t="s">
        <v>68</v>
      </c>
      <c r="D42" s="1">
        <v>305.25</v>
      </c>
      <c r="E42" s="1">
        <v>305.25</v>
      </c>
      <c r="F42" s="1">
        <v>0</v>
      </c>
      <c r="G42" s="1">
        <v>326</v>
      </c>
      <c r="H42" s="1">
        <v>326</v>
      </c>
      <c r="I42" s="1">
        <v>0</v>
      </c>
      <c r="J42" s="1">
        <f t="shared" si="0"/>
        <v>20.75</v>
      </c>
      <c r="K42" s="1">
        <f t="shared" si="1"/>
        <v>20.75</v>
      </c>
      <c r="L42" s="1">
        <f t="shared" si="2"/>
        <v>0</v>
      </c>
    </row>
    <row r="43" spans="1:12" x14ac:dyDescent="0.35">
      <c r="A43" s="1">
        <v>139940</v>
      </c>
      <c r="B43" s="1">
        <v>2132004</v>
      </c>
      <c r="C43" s="1" t="s">
        <v>69</v>
      </c>
      <c r="D43" s="1">
        <v>183</v>
      </c>
      <c r="E43" s="1">
        <v>183</v>
      </c>
      <c r="F43" s="1">
        <v>0</v>
      </c>
      <c r="G43" s="1">
        <v>184</v>
      </c>
      <c r="H43" s="1">
        <v>184</v>
      </c>
      <c r="I43" s="1">
        <v>0</v>
      </c>
      <c r="J43" s="1">
        <f t="shared" si="0"/>
        <v>1</v>
      </c>
      <c r="K43" s="1">
        <f t="shared" si="1"/>
        <v>1</v>
      </c>
      <c r="L43" s="1">
        <f t="shared" si="2"/>
        <v>0</v>
      </c>
    </row>
    <row r="44" spans="1:12" x14ac:dyDescent="0.35">
      <c r="A44" s="1">
        <v>140050</v>
      </c>
      <c r="B44" s="1">
        <v>2132244</v>
      </c>
      <c r="C44" s="1" t="s">
        <v>70</v>
      </c>
      <c r="D44" s="1">
        <v>594</v>
      </c>
      <c r="E44" s="1">
        <v>594</v>
      </c>
      <c r="F44" s="1">
        <v>0</v>
      </c>
      <c r="G44" s="1">
        <v>569</v>
      </c>
      <c r="H44" s="1">
        <v>569</v>
      </c>
      <c r="I44" s="1">
        <v>0</v>
      </c>
      <c r="J44" s="1">
        <f t="shared" si="0"/>
        <v>-25</v>
      </c>
      <c r="K44" s="1">
        <f t="shared" si="1"/>
        <v>-25</v>
      </c>
      <c r="L44" s="1">
        <f t="shared" si="2"/>
        <v>0</v>
      </c>
    </row>
    <row r="45" spans="1:12" x14ac:dyDescent="0.35">
      <c r="A45" s="1">
        <v>138683</v>
      </c>
      <c r="B45" s="1">
        <v>2132418</v>
      </c>
      <c r="C45" s="1" t="s">
        <v>71</v>
      </c>
      <c r="D45" s="1">
        <v>321</v>
      </c>
      <c r="E45" s="1">
        <v>321</v>
      </c>
      <c r="F45" s="1">
        <v>0</v>
      </c>
      <c r="G45" s="1">
        <v>297</v>
      </c>
      <c r="H45" s="1">
        <v>297</v>
      </c>
      <c r="I45" s="1">
        <v>0</v>
      </c>
      <c r="J45" s="1">
        <f t="shared" si="0"/>
        <v>-24</v>
      </c>
      <c r="K45" s="1">
        <f t="shared" si="1"/>
        <v>-24</v>
      </c>
      <c r="L45" s="1">
        <f t="shared" si="2"/>
        <v>0</v>
      </c>
    </row>
    <row r="46" spans="1:12" x14ac:dyDescent="0.35">
      <c r="A46" s="1">
        <v>140884</v>
      </c>
      <c r="B46" s="1">
        <v>2134000</v>
      </c>
      <c r="C46" s="1" t="s">
        <v>72</v>
      </c>
      <c r="D46" s="1">
        <v>572</v>
      </c>
      <c r="E46" s="1">
        <v>0</v>
      </c>
      <c r="F46" s="1">
        <v>572</v>
      </c>
      <c r="G46" s="1">
        <v>569</v>
      </c>
      <c r="H46" s="1">
        <v>0</v>
      </c>
      <c r="I46" s="1">
        <v>569</v>
      </c>
      <c r="J46" s="1">
        <f t="shared" si="0"/>
        <v>-3</v>
      </c>
      <c r="K46" s="1">
        <f t="shared" si="1"/>
        <v>0</v>
      </c>
      <c r="L46" s="1">
        <f t="shared" si="2"/>
        <v>-3</v>
      </c>
    </row>
    <row r="47" spans="1:12" x14ac:dyDescent="0.35">
      <c r="A47" s="1">
        <v>144819</v>
      </c>
      <c r="B47" s="1">
        <v>2134003</v>
      </c>
      <c r="C47" s="1" t="s">
        <v>73</v>
      </c>
      <c r="D47" s="1">
        <v>81</v>
      </c>
      <c r="E47" s="1">
        <v>0</v>
      </c>
      <c r="F47" s="1">
        <v>81</v>
      </c>
      <c r="G47" s="1">
        <v>59</v>
      </c>
      <c r="H47" s="1">
        <v>0</v>
      </c>
      <c r="I47" s="1">
        <v>59</v>
      </c>
      <c r="J47" s="1">
        <f t="shared" si="0"/>
        <v>-22</v>
      </c>
      <c r="K47" s="1">
        <f t="shared" si="1"/>
        <v>0</v>
      </c>
      <c r="L47" s="1">
        <f t="shared" si="2"/>
        <v>-22</v>
      </c>
    </row>
    <row r="48" spans="1:12" x14ac:dyDescent="0.35">
      <c r="A48" s="1">
        <v>145126</v>
      </c>
      <c r="B48" s="1">
        <v>2134004</v>
      </c>
      <c r="C48" s="1" t="s">
        <v>74</v>
      </c>
      <c r="D48" s="1">
        <v>962</v>
      </c>
      <c r="E48" s="1">
        <v>0</v>
      </c>
      <c r="F48" s="1">
        <v>962</v>
      </c>
      <c r="G48" s="1">
        <v>1015</v>
      </c>
      <c r="H48" s="1">
        <v>0</v>
      </c>
      <c r="I48" s="1">
        <v>1015</v>
      </c>
      <c r="J48" s="1">
        <f t="shared" si="0"/>
        <v>53</v>
      </c>
      <c r="K48" s="1">
        <f t="shared" si="1"/>
        <v>0</v>
      </c>
      <c r="L48" s="1">
        <f t="shared" si="2"/>
        <v>53</v>
      </c>
    </row>
    <row r="49" spans="1:12" x14ac:dyDescent="0.35">
      <c r="A49" s="1">
        <v>138313</v>
      </c>
      <c r="B49" s="1">
        <v>2134628</v>
      </c>
      <c r="C49" s="1" t="s">
        <v>75</v>
      </c>
      <c r="D49" s="1">
        <v>829</v>
      </c>
      <c r="E49" s="1">
        <v>0</v>
      </c>
      <c r="F49" s="1">
        <v>829</v>
      </c>
      <c r="G49" s="1">
        <v>830</v>
      </c>
      <c r="H49" s="1">
        <v>0</v>
      </c>
      <c r="I49" s="1">
        <v>830</v>
      </c>
      <c r="J49" s="1">
        <f t="shared" si="0"/>
        <v>1</v>
      </c>
      <c r="K49" s="1">
        <f t="shared" si="1"/>
        <v>0</v>
      </c>
      <c r="L49" s="1">
        <f t="shared" si="2"/>
        <v>1</v>
      </c>
    </row>
    <row r="50" spans="1:12" x14ac:dyDescent="0.35">
      <c r="A50" s="1">
        <v>137353</v>
      </c>
      <c r="B50" s="1">
        <v>2134673</v>
      </c>
      <c r="C50" s="1" t="s">
        <v>76</v>
      </c>
      <c r="D50" s="1">
        <v>807</v>
      </c>
      <c r="E50" s="1">
        <v>0</v>
      </c>
      <c r="F50" s="1">
        <v>807</v>
      </c>
      <c r="G50" s="1">
        <v>818</v>
      </c>
      <c r="H50" s="1">
        <v>0</v>
      </c>
      <c r="I50" s="1">
        <v>818</v>
      </c>
      <c r="J50" s="1">
        <f t="shared" si="0"/>
        <v>11</v>
      </c>
      <c r="K50" s="1">
        <f t="shared" si="1"/>
        <v>0</v>
      </c>
      <c r="L50" s="1">
        <f t="shared" si="2"/>
        <v>11</v>
      </c>
    </row>
    <row r="51" spans="1:12" x14ac:dyDescent="0.35">
      <c r="A51" s="1">
        <v>138312</v>
      </c>
      <c r="B51" s="1">
        <v>2134687</v>
      </c>
      <c r="C51" s="1" t="s">
        <v>77</v>
      </c>
      <c r="D51" s="1">
        <v>668</v>
      </c>
      <c r="E51" s="1">
        <v>0</v>
      </c>
      <c r="F51" s="1">
        <v>668</v>
      </c>
      <c r="G51" s="1">
        <v>651</v>
      </c>
      <c r="H51" s="1">
        <v>0</v>
      </c>
      <c r="I51" s="1">
        <v>651</v>
      </c>
      <c r="J51" s="1">
        <f t="shared" si="0"/>
        <v>-17</v>
      </c>
      <c r="K51" s="1">
        <f t="shared" si="1"/>
        <v>0</v>
      </c>
      <c r="L51" s="1">
        <f t="shared" si="2"/>
        <v>-17</v>
      </c>
    </row>
    <row r="52" spans="1:12" x14ac:dyDescent="0.35">
      <c r="A52" s="1">
        <v>139369</v>
      </c>
      <c r="B52" s="1">
        <v>2134809</v>
      </c>
      <c r="C52" s="1" t="s">
        <v>78</v>
      </c>
      <c r="D52" s="1">
        <v>848.5</v>
      </c>
      <c r="E52" s="1">
        <v>0</v>
      </c>
      <c r="F52" s="1">
        <v>848.5</v>
      </c>
      <c r="G52" s="1">
        <v>859</v>
      </c>
      <c r="H52" s="1">
        <v>0</v>
      </c>
      <c r="I52" s="1">
        <v>859</v>
      </c>
      <c r="J52" s="1">
        <f t="shared" si="0"/>
        <v>10.5</v>
      </c>
      <c r="K52" s="1">
        <f t="shared" si="1"/>
        <v>0</v>
      </c>
      <c r="L52" s="1">
        <f t="shared" si="2"/>
        <v>10.5</v>
      </c>
    </row>
    <row r="53" spans="1:12" x14ac:dyDescent="0.35">
      <c r="A53" s="1">
        <v>130912</v>
      </c>
      <c r="B53" s="1">
        <v>2136905</v>
      </c>
      <c r="C53" s="1" t="s">
        <v>79</v>
      </c>
      <c r="D53" s="1">
        <v>910</v>
      </c>
      <c r="E53" s="1">
        <v>0</v>
      </c>
      <c r="F53" s="1">
        <v>910</v>
      </c>
      <c r="G53" s="1">
        <v>909</v>
      </c>
      <c r="H53" s="1">
        <v>0</v>
      </c>
      <c r="I53" s="1">
        <v>909</v>
      </c>
      <c r="J53" s="1">
        <f t="shared" si="0"/>
        <v>-1</v>
      </c>
      <c r="K53" s="1">
        <f t="shared" si="1"/>
        <v>0</v>
      </c>
      <c r="L53" s="1">
        <f t="shared" si="2"/>
        <v>-1</v>
      </c>
    </row>
    <row r="54" spans="1:12" x14ac:dyDescent="0.35">
      <c r="A54" s="1">
        <v>131262</v>
      </c>
      <c r="B54" s="1">
        <v>2136906</v>
      </c>
      <c r="C54" s="1" t="s">
        <v>80</v>
      </c>
      <c r="D54" s="1">
        <v>1019</v>
      </c>
      <c r="E54" s="1">
        <v>0</v>
      </c>
      <c r="F54" s="1">
        <v>1019</v>
      </c>
      <c r="G54" s="1">
        <v>1022</v>
      </c>
      <c r="H54" s="1">
        <v>0</v>
      </c>
      <c r="I54" s="1">
        <v>1022</v>
      </c>
      <c r="J54" s="1">
        <f t="shared" si="0"/>
        <v>3</v>
      </c>
      <c r="K54" s="1">
        <f t="shared" si="1"/>
        <v>0</v>
      </c>
      <c r="L54" s="1">
        <f t="shared" si="2"/>
        <v>3</v>
      </c>
    </row>
    <row r="55" spans="1:12" x14ac:dyDescent="0.35">
      <c r="A55" s="1">
        <v>135676</v>
      </c>
      <c r="B55" s="1">
        <v>2136908</v>
      </c>
      <c r="C55" s="1" t="s">
        <v>81</v>
      </c>
      <c r="D55" s="1">
        <v>1032</v>
      </c>
      <c r="E55" s="1">
        <v>0</v>
      </c>
      <c r="F55" s="1">
        <v>1032</v>
      </c>
      <c r="G55" s="1">
        <v>1057</v>
      </c>
      <c r="H55" s="1">
        <v>0</v>
      </c>
      <c r="I55" s="1">
        <v>1057</v>
      </c>
      <c r="J55" s="1">
        <f t="shared" si="0"/>
        <v>25</v>
      </c>
      <c r="K55" s="1">
        <f t="shared" si="1"/>
        <v>0</v>
      </c>
      <c r="L55" s="1">
        <f t="shared" si="2"/>
        <v>25</v>
      </c>
    </row>
    <row r="56" spans="1:12" x14ac:dyDescent="0.35">
      <c r="A56" s="1">
        <v>135242</v>
      </c>
      <c r="B56" s="1">
        <v>2136907</v>
      </c>
      <c r="C56" s="1" t="s">
        <v>82</v>
      </c>
      <c r="D56" s="1">
        <v>963.5</v>
      </c>
      <c r="E56" s="1">
        <v>582</v>
      </c>
      <c r="F56" s="1">
        <v>381.5</v>
      </c>
      <c r="G56" s="1">
        <v>959</v>
      </c>
      <c r="H56" s="1">
        <v>555</v>
      </c>
      <c r="I56" s="1">
        <v>404</v>
      </c>
      <c r="J56" s="1">
        <f t="shared" si="0"/>
        <v>-4.5</v>
      </c>
      <c r="K56" s="1">
        <f t="shared" si="1"/>
        <v>-27</v>
      </c>
      <c r="L56" s="1">
        <f t="shared" si="2"/>
        <v>22.5</v>
      </c>
    </row>
  </sheetData>
  <pageMargins left="0.7" right="0.7" top="0.75" bottom="0.75" header="0.3" footer="0.3"/>
  <pageSetup paperSize="8"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382B03733BE4A9301AA9A4D398819" ma:contentTypeVersion="13" ma:contentTypeDescription="Create a new document." ma:contentTypeScope="" ma:versionID="a6f21bd95361fd91f590b98890691b40">
  <xsd:schema xmlns:xsd="http://www.w3.org/2001/XMLSchema" xmlns:xs="http://www.w3.org/2001/XMLSchema" xmlns:p="http://schemas.microsoft.com/office/2006/metadata/properties" xmlns:ns3="522a04b5-c381-4fbd-a67b-77acbdc099b1" xmlns:ns4="5f7deed4-1afb-43ba-9e35-75e7ab738890" targetNamespace="http://schemas.microsoft.com/office/2006/metadata/properties" ma:root="true" ma:fieldsID="71fa76cf70ec4dc572adce415d7c7b0d" ns3:_="" ns4:_="">
    <xsd:import namespace="522a04b5-c381-4fbd-a67b-77acbdc099b1"/>
    <xsd:import namespace="5f7deed4-1afb-43ba-9e35-75e7ab7388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2a04b5-c381-4fbd-a67b-77acbdc099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7deed4-1afb-43ba-9e35-75e7ab73889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48E6E7-6840-46FA-99BA-41BC8F2450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349FF2-A4DB-4E6C-97CE-AD2156086B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2a04b5-c381-4fbd-a67b-77acbdc099b1"/>
    <ds:schemaRef ds:uri="5f7deed4-1afb-43ba-9e35-75e7ab7388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447178-25E7-4A4D-BF2E-9F1A8CC8371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f7deed4-1afb-43ba-9e35-75e7ab738890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522a04b5-c381-4fbd-a67b-77acbdc099b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Options</vt:lpstr>
      <vt:lpstr>Breakdown Prim Sec Nos</vt:lpstr>
      <vt:lpstr>Options!Print_Titles</vt:lpstr>
    </vt:vector>
  </TitlesOfParts>
  <Manager/>
  <Company>R.B.K.C.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R.B.K.C. Corporate Templates</dc:title>
  <dc:subject>Document Template</dc:subject>
  <dc:creator>Grey, Nicholas: CS-Fin</dc:creator>
  <cp:keywords/>
  <dc:description>V16.00 - 04/01/2016</dc:description>
  <cp:lastModifiedBy>Farmer, Julie: CS-Schools</cp:lastModifiedBy>
  <cp:revision/>
  <cp:lastPrinted>2021-01-11T16:22:31Z</cp:lastPrinted>
  <dcterms:created xsi:type="dcterms:W3CDTF">2009-05-11T13:13:55Z</dcterms:created>
  <dcterms:modified xsi:type="dcterms:W3CDTF">2021-01-13T10:52:38Z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0x01010060C382B03733BE4A9301AA9A4D398819</vt:lpwstr>
  </property>
  <property fmtid="{D5CDD505-2E9C-101B-9397-08002B2CF9AE}" pid="3" name="SharedWithUsers">
    <vt:lpwstr>61;#Stokes, Anita: WCC;#16;#Mehta, Amit: RBKC;#1047;#Pearse, Andrew: WCC</vt:lpwstr>
  </property>
</Properties>
</file>